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лан ФХД  " sheetId="1" r:id="rId1"/>
    <sheet name="Приложение 1 к ФХД" sheetId="2" r:id="rId2"/>
    <sheet name="прил 2" sheetId="3" r:id="rId3"/>
  </sheets>
  <definedNames>
    <definedName name="_xlnm.Print_Titles" localSheetId="1">'Приложение 1 к ФХД'!$11:$14</definedName>
    <definedName name="_xlnm.Print_Area" localSheetId="0">'План ФХД  '!$A$1:$G$184</definedName>
    <definedName name="_xlnm.Print_Area" localSheetId="1">'Приложение 1 к ФХД'!$A$1:$O$54</definedName>
  </definedNames>
  <calcPr fullCalcOnLoad="1"/>
</workbook>
</file>

<file path=xl/sharedStrings.xml><?xml version="1.0" encoding="utf-8"?>
<sst xmlns="http://schemas.openxmlformats.org/spreadsheetml/2006/main" count="434" uniqueCount="323">
  <si>
    <t>УТВЕРЖДАЮ</t>
  </si>
  <si>
    <t>(наименование должности лица, утверждающего документ)</t>
  </si>
  <si>
    <t>(подпись)</t>
  </si>
  <si>
    <t>(расшифровка подписи)</t>
  </si>
  <si>
    <t>План финансово - хозяйственной деятельности</t>
  </si>
  <si>
    <t>КОДЫ</t>
  </si>
  <si>
    <t xml:space="preserve">Дата </t>
  </si>
  <si>
    <t>по ОКПО</t>
  </si>
  <si>
    <t>по ОКЕИ</t>
  </si>
  <si>
    <t>ИНН / КПП:</t>
  </si>
  <si>
    <t>Наименование органа, осуществляющего функции и полномочия учредителя</t>
  </si>
  <si>
    <t>Единица измерения: руб</t>
  </si>
  <si>
    <t xml:space="preserve">II. Показатели финансового состояния учреждения * </t>
  </si>
  <si>
    <t>Наименование показателя</t>
  </si>
  <si>
    <t>Код показателя</t>
  </si>
  <si>
    <t>Сумма</t>
  </si>
  <si>
    <t>001</t>
  </si>
  <si>
    <t>из них:</t>
  </si>
  <si>
    <t>002</t>
  </si>
  <si>
    <t xml:space="preserve">       в том числе:</t>
  </si>
  <si>
    <t>003</t>
  </si>
  <si>
    <t>004</t>
  </si>
  <si>
    <t>005</t>
  </si>
  <si>
    <t>006</t>
  </si>
  <si>
    <t>007</t>
  </si>
  <si>
    <t>1.2.1. Общая балансовая стоимость особо ценного движимого имущества</t>
  </si>
  <si>
    <t>008</t>
  </si>
  <si>
    <t>1.2.2. Остаточная стоимость особо ценного движимого имущества</t>
  </si>
  <si>
    <t>009</t>
  </si>
  <si>
    <t>2. Финансовые активы, всего</t>
  </si>
  <si>
    <t>010</t>
  </si>
  <si>
    <t>011</t>
  </si>
  <si>
    <t>012</t>
  </si>
  <si>
    <t>2.2.1. по выданным авансам на услуги связи</t>
  </si>
  <si>
    <t>013</t>
  </si>
  <si>
    <t>2.2.2. по выданным авансам на транспортные услуги</t>
  </si>
  <si>
    <t>014</t>
  </si>
  <si>
    <t>2.2.3. по выданным авансам на коммунальные услуги</t>
  </si>
  <si>
    <t>015</t>
  </si>
  <si>
    <t>2.2.4. по выданным авансам на услуги по содержанию имущества</t>
  </si>
  <si>
    <t>016</t>
  </si>
  <si>
    <t>2.2.5. по выданным авансам на прочие услуги</t>
  </si>
  <si>
    <t>017</t>
  </si>
  <si>
    <t>2.2.6. по выданным авансам на приобретение основных средств</t>
  </si>
  <si>
    <t>018</t>
  </si>
  <si>
    <t>019</t>
  </si>
  <si>
    <t>020</t>
  </si>
  <si>
    <t>2.2.9. по выданным авансам на приобретение материальных запасов</t>
  </si>
  <si>
    <t>021</t>
  </si>
  <si>
    <t>2.2.10. по выданным авансам на прочие расходы</t>
  </si>
  <si>
    <t>022</t>
  </si>
  <si>
    <t>2.3. Дебиторская задолженность по выданным авансам за счет доходов, полученных от платной и иной приносящей доход деятельности, всего:</t>
  </si>
  <si>
    <t>023</t>
  </si>
  <si>
    <t>2.3.1. по выданным авансам на услуги связи</t>
  </si>
  <si>
    <t>024</t>
  </si>
  <si>
    <t>2.3.2. по выданным авансам на транспортные услуги</t>
  </si>
  <si>
    <t>025</t>
  </si>
  <si>
    <t>2.3.3. по выданным авансам на коммунальные услуги</t>
  </si>
  <si>
    <t>026</t>
  </si>
  <si>
    <t>2.3.4. по выданным авансам на услуги по содержанию имущества</t>
  </si>
  <si>
    <t>027</t>
  </si>
  <si>
    <t>2.3.5. по выданным авансам на прочие услуги</t>
  </si>
  <si>
    <t>028</t>
  </si>
  <si>
    <t>2.3.6. по выданным авансам на приобретение основных средств</t>
  </si>
  <si>
    <t>029</t>
  </si>
  <si>
    <t>030</t>
  </si>
  <si>
    <t>031</t>
  </si>
  <si>
    <t>2.3.9. по выданным авансам на приобретение материальных запасов</t>
  </si>
  <si>
    <t>032</t>
  </si>
  <si>
    <t>2.3.10. по выданным авансам на прочие расходы</t>
  </si>
  <si>
    <t>033</t>
  </si>
  <si>
    <t>3. Обязательства, всего</t>
  </si>
  <si>
    <t>034</t>
  </si>
  <si>
    <t>3.1. Просроченная кредиторская задолженность</t>
  </si>
  <si>
    <t>035</t>
  </si>
  <si>
    <t>036</t>
  </si>
  <si>
    <t xml:space="preserve">3.2.1.  по начислениям на выплаты по оплате труда </t>
  </si>
  <si>
    <t>037</t>
  </si>
  <si>
    <t>3.2.2.  по оплате услуг связи</t>
  </si>
  <si>
    <t>038</t>
  </si>
  <si>
    <t>3.2.3. по оплате транспортных услуг</t>
  </si>
  <si>
    <t>039</t>
  </si>
  <si>
    <t>3.2.4. по оплате коммунальных услуг</t>
  </si>
  <si>
    <t>040</t>
  </si>
  <si>
    <t>3.2.5. по оплате услуг по содержанию имущества</t>
  </si>
  <si>
    <t>041</t>
  </si>
  <si>
    <t>3.2.6. по оплате прочих услуг</t>
  </si>
  <si>
    <t>042</t>
  </si>
  <si>
    <t>3.2.7. по приобретению основных средств</t>
  </si>
  <si>
    <t>043</t>
  </si>
  <si>
    <t>044</t>
  </si>
  <si>
    <t>045</t>
  </si>
  <si>
    <t>3.2.10. по приобретению материальных запасов</t>
  </si>
  <si>
    <t>046</t>
  </si>
  <si>
    <t>3.2.11. по оплате прочих расходов</t>
  </si>
  <si>
    <t>047</t>
  </si>
  <si>
    <t>3.2.12. по платежам в бюджет</t>
  </si>
  <si>
    <t>048</t>
  </si>
  <si>
    <t>3.2.13. по прочим расчетам с кредиторами</t>
  </si>
  <si>
    <t>049</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</si>
  <si>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</si>
  <si>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050</t>
  </si>
  <si>
    <t xml:space="preserve">3.3.1.  по начислениям на выплаты по оплате труда </t>
  </si>
  <si>
    <t>051</t>
  </si>
  <si>
    <t>3.3.2.  по оплате услуг связи</t>
  </si>
  <si>
    <t>052</t>
  </si>
  <si>
    <t>3.3.3. по оплате транспортных услуг</t>
  </si>
  <si>
    <t>053</t>
  </si>
  <si>
    <t>3.3.4. по оплате коммунальных услуг</t>
  </si>
  <si>
    <t>054</t>
  </si>
  <si>
    <t>3.3.5. по оплате услуг по содержанию имущества</t>
  </si>
  <si>
    <t>055</t>
  </si>
  <si>
    <t>3.3.6. по оплате прочих услуг</t>
  </si>
  <si>
    <t>056</t>
  </si>
  <si>
    <t>3.3.7. по приобретению основных средств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</si>
  <si>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</si>
  <si>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</si>
  <si>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</si>
  <si>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</si>
  <si>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 xml:space="preserve">* Показатели финансового состояния учреждения (подразделения)  раздела II Плана финансово-хозяйственной деятельности отражаются на последнюю отчетную дату, предшествующую дате составления данного Плана </t>
  </si>
  <si>
    <t>III. Показатели по поступлениям и выплатам учреждения</t>
  </si>
  <si>
    <t>Всего</t>
  </si>
  <si>
    <t>в том числе</t>
  </si>
  <si>
    <t>Планируемый остаток средств на начало планируемого года</t>
  </si>
  <si>
    <t>Поступления, всего:</t>
  </si>
  <si>
    <t>в том числе:</t>
  </si>
  <si>
    <t>Целевые субсидии</t>
  </si>
  <si>
    <t>Бюджетные инвестиции</t>
  </si>
  <si>
    <t>Поступления от иной приносящей доход деятельности, всего:</t>
  </si>
  <si>
    <t>Планируемый остаток средств на конец планируемого года</t>
  </si>
  <si>
    <t>Выплаты, всего:</t>
  </si>
  <si>
    <t>Оплата труда и начисления на выплаты по оплате труда, всего</t>
  </si>
  <si>
    <t>Заработная плата</t>
  </si>
  <si>
    <t>Начисления на выплаты по оплате труда</t>
  </si>
  <si>
    <t>Оплата работ, услуг, всего</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</si>
  <si>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</si>
  <si>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</si>
  <si>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</si>
  <si>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</si>
  <si>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</si>
  <si>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</si>
  <si>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</si>
  <si>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</si>
  <si>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</si>
  <si>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(уполномоченное  лицо)</t>
  </si>
  <si>
    <t>Исполнитель</t>
  </si>
  <si>
    <t xml:space="preserve">к Плану финансово-хозяйственной деятельности </t>
  </si>
  <si>
    <t>(наименование учреждения)</t>
  </si>
  <si>
    <t>№</t>
  </si>
  <si>
    <t>всего</t>
  </si>
  <si>
    <t>Оплата труда и начисления на выплаты по оплате труда</t>
  </si>
  <si>
    <t>1.1</t>
  </si>
  <si>
    <t>заработная плата</t>
  </si>
  <si>
    <t>1.2</t>
  </si>
  <si>
    <t>прочие выплаты</t>
  </si>
  <si>
    <t>1.3</t>
  </si>
  <si>
    <t>начисления на выплаты по оплате  труда</t>
  </si>
  <si>
    <t>4</t>
  </si>
  <si>
    <t>4.1</t>
  </si>
  <si>
    <t>5</t>
  </si>
  <si>
    <t>6.1</t>
  </si>
  <si>
    <t>6.2</t>
  </si>
  <si>
    <t>7</t>
  </si>
  <si>
    <t>7.1</t>
  </si>
  <si>
    <t>8</t>
  </si>
  <si>
    <t>9</t>
  </si>
  <si>
    <t>Всего выплат*</t>
  </si>
  <si>
    <t>1.1.2. Стоимость имущества, приобретенного  государственным  бюджетным учреждением   учреждением за счет выделенных собственником имущества учреждения средств</t>
  </si>
  <si>
    <t>1.4. Перечень услуг (работ), осуществляемых на платной основе:</t>
  </si>
  <si>
    <t>коммунальные услуги (теплоснабжение)</t>
  </si>
  <si>
    <t>коммунальные услуги (электроэнергия)</t>
  </si>
  <si>
    <t>коммунальные услуги (водоснабжение, водоотведение)</t>
  </si>
  <si>
    <t>в т.ч.капитальный и текущий ремонт Учреждения</t>
  </si>
  <si>
    <t>уплата налогов, сборов и иных обязательных платежей</t>
  </si>
  <si>
    <t>Горюче-смазочные материалы</t>
  </si>
  <si>
    <t>Медикаменты, перевязочные средства и прочие лечебные расходы</t>
  </si>
  <si>
    <t>Продукты питания</t>
  </si>
  <si>
    <t>компенсация за приобретение книгоиздательской продукции и периодических изданий</t>
  </si>
  <si>
    <t>Арендная плата за пользование имуществом, всего</t>
  </si>
  <si>
    <t>Работы, услуги по содержанию имущества, всего</t>
  </si>
  <si>
    <t xml:space="preserve">в т.ч. капитальный и текущий ремонт </t>
  </si>
  <si>
    <t>Прочие работы, услуги, всего</t>
  </si>
  <si>
    <t>Прочие расходы, всего</t>
  </si>
  <si>
    <t>Увеличение стоимости основных средств, всего</t>
  </si>
  <si>
    <t>Увеличение стоимости материальных запасов, всего</t>
  </si>
  <si>
    <t>2</t>
  </si>
  <si>
    <t>3</t>
  </si>
  <si>
    <t>6</t>
  </si>
  <si>
    <t>2.1</t>
  </si>
  <si>
    <t>2.2</t>
  </si>
  <si>
    <t>2.3</t>
  </si>
  <si>
    <t>Коммунальные услуги, всего</t>
  </si>
  <si>
    <t>Услуга (работа) № 1</t>
  </si>
  <si>
    <t>Пособие по социальной поддержке населения</t>
  </si>
  <si>
    <t>9.1</t>
  </si>
  <si>
    <t>9.2</t>
  </si>
  <si>
    <t>9.3</t>
  </si>
  <si>
    <t>9.4</t>
  </si>
  <si>
    <t>10</t>
  </si>
  <si>
    <t>к Порядку составления и утверждения плана финансово-хозяйственной деятельности  муниципальными бюджетными и автономными  учреждениями, в отношении которых функции и полномочия учредителя осуществляет Управление образования Администрации города Усть-Илимска</t>
  </si>
  <si>
    <t>Начальник Управления образования Администрации города Усть-Илимска</t>
  </si>
  <si>
    <t>Наименование муниципального  бюджетного (автономного) учреждения:</t>
  </si>
  <si>
    <t>Адрес фактического местонахождения   муниципального бюджетного  (автономного) учреждения :</t>
  </si>
  <si>
    <t>I.  Сведения о деятельности  муниципального  бюджетного (автономного)  учреждения</t>
  </si>
  <si>
    <t>1.1. Цели деятельности муниципального  бюджетного (автономного) учреждения:</t>
  </si>
  <si>
    <t xml:space="preserve">1.2. Виды деятельности  муниципального   бюджетного (автономного) учреждения: </t>
  </si>
  <si>
    <t>1.3. Перечень услуг (работ), осуществляемых в соответствии с муниципальным  заданием</t>
  </si>
  <si>
    <t>1.1. Общая балансовая стоимость недвижимого муниципального имущества, всего</t>
  </si>
  <si>
    <t>1.1.1. Стоимость имущества, закрепленного собственником имущества за   муниципальным  бюджетным (автономным) учреждением  на праве оперативного управления</t>
  </si>
  <si>
    <t>1.1.3. Стоимость имущества, приобретенного муниципальным  бюджетным (автономным) учреждением  учреждением  за счет доходов, полученных от платной и иной приносящей доход деятельности</t>
  </si>
  <si>
    <t>1.2. Общая балансовая стоимость движимого муниципального имущества, всего</t>
  </si>
  <si>
    <t>1.1.4. Остаточная стоимость недвижимого муниципального имущества</t>
  </si>
  <si>
    <t>2.1. Дебиторская задолженность по доходам, полученным за счет средств муниципального бюджета</t>
  </si>
  <si>
    <t>2.2. Дебиторская задолженность по выданным авансам, полученным за счет средств муниципального бюджета всего:</t>
  </si>
  <si>
    <t>3.2. Кредиторская задолженность по расчетам с поставщиками и подрядчиками за счет средств муниципального бюджета, всего:</t>
  </si>
  <si>
    <t>Субсидии на выполнении муниципального задания</t>
  </si>
  <si>
    <t xml:space="preserve"> № 1</t>
  </si>
  <si>
    <t xml:space="preserve"> № 2</t>
  </si>
  <si>
    <t>Поступления от оказания   муниципальным бюджетным (автономным) учреждением услуг (выполнения работ) , предоставление которых для физических и юридических лиц осуществляется на платной основе, всего</t>
  </si>
  <si>
    <t xml:space="preserve">муниципального бюджетного (автономного)  учреждения </t>
  </si>
  <si>
    <t>Распределение выплат в разрезе поступлений бюджетного (автономного) учреждения</t>
  </si>
  <si>
    <t>Код по бюджетной классификации и операции сектора государствен-ного управления</t>
  </si>
  <si>
    <t xml:space="preserve"> по лицевым счетам, открытым в органах, осуществляющих ведение лицевых счетов учреждений</t>
  </si>
  <si>
    <t>по счетам, открытым в кредитных организациях</t>
  </si>
  <si>
    <t>900</t>
  </si>
  <si>
    <t>210</t>
  </si>
  <si>
    <t>211</t>
  </si>
  <si>
    <t>компенсация  расходов по оплате стоимости проезда в отпуск и обратно и провоза багажа</t>
  </si>
  <si>
    <t>212</t>
  </si>
  <si>
    <t>213</t>
  </si>
  <si>
    <t>220</t>
  </si>
  <si>
    <t>221</t>
  </si>
  <si>
    <t>222</t>
  </si>
  <si>
    <t>223</t>
  </si>
  <si>
    <t>224</t>
  </si>
  <si>
    <t>225</t>
  </si>
  <si>
    <t>226</t>
  </si>
  <si>
    <t>262</t>
  </si>
  <si>
    <t>290</t>
  </si>
  <si>
    <t xml:space="preserve"> - питание обучающихся школ за счет средств областного бюджета</t>
  </si>
  <si>
    <t>310</t>
  </si>
  <si>
    <t>340</t>
  </si>
  <si>
    <t>Мягкий инвентарь</t>
  </si>
  <si>
    <t xml:space="preserve">Ведущий экономист муниципального бюджетного (автономного) учреждения </t>
  </si>
  <si>
    <t>в т.ч.</t>
  </si>
  <si>
    <t>Управление образования Администрации города Усть-Илимска</t>
  </si>
  <si>
    <t>Пронина ЛА</t>
  </si>
  <si>
    <t>Иные расходы по приобретению материальных запасов</t>
  </si>
  <si>
    <t>Руководитель муниципального бюджетного (автономного)  учреждения (уполномоченное  лицо)</t>
  </si>
  <si>
    <t>Арендная плата</t>
  </si>
  <si>
    <t>Поступление от оказания услуг, предоставление которых для физических и юридических лиц осуществляется на платной основе</t>
  </si>
  <si>
    <t xml:space="preserve">Поступления  родительской платы </t>
  </si>
  <si>
    <r>
      <t>Приложение</t>
    </r>
    <r>
      <rPr>
        <b/>
        <sz val="11"/>
        <rFont val="Times New Roman"/>
        <family val="1"/>
      </rPr>
      <t xml:space="preserve"> </t>
    </r>
    <r>
      <rPr>
        <sz val="11"/>
        <rFont val="Times New Roman"/>
        <family val="1"/>
      </rPr>
      <t>1</t>
    </r>
    <r>
      <rPr>
        <b/>
        <sz val="11"/>
        <rFont val="Times New Roman"/>
        <family val="1"/>
      </rPr>
      <t xml:space="preserve"> </t>
    </r>
  </si>
  <si>
    <r>
      <t>1. Нефинансовые активы, всего</t>
    </r>
    <r>
      <rPr>
        <sz val="11"/>
        <rFont val="Times New Roman"/>
        <family val="1"/>
      </rPr>
      <t>:</t>
    </r>
  </si>
  <si>
    <t>1.2.1.</t>
  </si>
  <si>
    <t>1.2.2.</t>
  </si>
  <si>
    <t>9.5</t>
  </si>
  <si>
    <t>Код КОСГУ</t>
  </si>
  <si>
    <t>* Сумма по показателю "Всего выплат" (п.9) соответствует значению показателя по коду 900 "Выплаты, всего" Плана финансово-хозяйственной деятельности"</t>
  </si>
  <si>
    <t xml:space="preserve">Руководитель муниципального  бюджетного  (автономного) учреждения </t>
  </si>
  <si>
    <t>Ведущий бухгалтер бюджетного  (автономного) учреждения</t>
  </si>
  <si>
    <t>Приложение 1</t>
  </si>
  <si>
    <t>уплата налогов, сборов и иных обязательных платежей, прочие расходы</t>
  </si>
  <si>
    <t>Прочие выплаты, всего в т.ч.</t>
  </si>
  <si>
    <t xml:space="preserve">Материальная помощь для организации погребения умерших работников, близких родственников работников </t>
  </si>
  <si>
    <t>Субсидии на выполнении муниципального задания (муниципальный бюджет)</t>
  </si>
  <si>
    <t>Субсидии на выполнении муниципального задания (средства субвенции и субсидии областного бюджета)</t>
  </si>
  <si>
    <t>Субсидии на выполнении муниципального задания (средства субвенции и субсидии федерального бюджета)</t>
  </si>
  <si>
    <t>Субсидии на выполнении муниципального задания , всего</t>
  </si>
  <si>
    <t>5 = 6 + 7 +8</t>
  </si>
  <si>
    <t>11 = 12 + 13 +14 +15</t>
  </si>
  <si>
    <t>Прочие поступления</t>
  </si>
  <si>
    <t>4 = 5 + 9 + 10 + 11</t>
  </si>
  <si>
    <t>Поступления от иной приносящей доход деятельности, всего</t>
  </si>
  <si>
    <t>1.2.3.</t>
  </si>
  <si>
    <t>1.2.4.</t>
  </si>
  <si>
    <t>Муниципального бюджетного общеобразовательного учреждения "Средняя общеобразовательная школа №15"</t>
  </si>
  <si>
    <t>Муниципальное бюджетное общеобразовательное учреждение "Средняя общеобразовательная школа № 15"</t>
  </si>
  <si>
    <t>3817000229 / 381701001</t>
  </si>
  <si>
    <t>РФ, Иркутская  область, город Усть-Илимск, проспект Дружбы Народов, 7</t>
  </si>
  <si>
    <t>Общее образование , в том числе воспитание, профессиональная подготовка, дополнительное образование детей</t>
  </si>
  <si>
    <t>Реализация программ начального общего образования, основного общего и среднего(полного) общего образования, реализация программ дополнительного образования детей, предоставление дополнительных образовательных услуг, организация отдыха детей в возрасте от 6 до 18 лет в каникулярное время, организация и проведение массовых мероприятий в рамках уставных целей.</t>
  </si>
  <si>
    <t>Общее образование детей (обучение, воспитание и развитие) в муниципальных общеобразовательных учреждениях различных видов (начальные, основные, средние школы, гимназии, лицеи, вечерние (сменные) школы в различных формах (очная, очно-заочная, дистанционная, семейного образования, самообразования, экстернат) с выполнением требований государственного образовательного стандарта.</t>
  </si>
  <si>
    <t>Голощапов В.А.</t>
  </si>
  <si>
    <t>тел. 6-40-42</t>
  </si>
  <si>
    <t>Северюхина Л.Н</t>
  </si>
  <si>
    <t>тел.6-40-42</t>
  </si>
  <si>
    <t>Субсидии на предоставление мер социальной поддержки многодетным и малоимущим семьям (питание)</t>
  </si>
  <si>
    <t xml:space="preserve">прочие расходы  </t>
  </si>
  <si>
    <t>Субсидия на оплату стоимости продуктов питания в лагерях с дневным пребыванием детей</t>
  </si>
  <si>
    <t>Субсидии на осуществление выплат гражданам</t>
  </si>
  <si>
    <t>Муниципальное бюджетное общеобразовательное учреждение "Средняя общеобразовательная школа № 15 "</t>
  </si>
  <si>
    <t>I. Показатели по поступлениям и выплатам учреждения в плановом периоде</t>
  </si>
  <si>
    <t>Поступления родительской платы</t>
  </si>
  <si>
    <t>за    2016   год</t>
  </si>
  <si>
    <r>
      <t>Приложение</t>
    </r>
    <r>
      <rPr>
        <b/>
        <sz val="11"/>
        <rFont val="Times New Roman"/>
        <family val="1"/>
      </rPr>
      <t xml:space="preserve"> 2</t>
    </r>
  </si>
  <si>
    <t xml:space="preserve">Софинансирование на оплату стоимости продуктов питания в лагерях с дневным пребыванием детей </t>
  </si>
  <si>
    <t>за    2017   год</t>
  </si>
  <si>
    <t>Субсидия на выполнение работ по предписаниям</t>
  </si>
  <si>
    <t xml:space="preserve">Субсидия на организацию отдыха и оздоровление детей </t>
  </si>
  <si>
    <t>Субсидия на организацию временного трудоустройства несовершеннолетних</t>
  </si>
  <si>
    <t>1.5. Общая балансовая стоимость недвижимого муниципального имущества на дату составления Плана  финансовой хозяйственной деятельности  муниципального бюджетного  (автономного)учреждения (в разрезе стоимости имущества, закрепленного собственником имущества за  муниципальным  бюджетным  (автономным) учреждением на праве оперативного управления; приобретенного муниципальным  бюджетным (автономным) учреждением за счет выделенных собственником имущества учреждения средств; приобретенного муниципальным  бюджетным (автономным) учреждением за счет доходов, полученных от иной, приносящей доход деятельности): 161  716 692,72 рублей</t>
  </si>
  <si>
    <t>ОКТМО</t>
  </si>
  <si>
    <t>Субсидии на предоставление мер социальной поддержки многодетным и малоимущим семьям (питание  руб.)</t>
  </si>
  <si>
    <t>Выполнение работ по предписаниям</t>
  </si>
  <si>
    <t>Софинансирование на оплату стоимости продуктов питания в лагерях с дневным пребыванием детей</t>
  </si>
  <si>
    <t>Организация отдыха и оздоровления детей</t>
  </si>
  <si>
    <t>Субсидия на осуществление выплат гражданам</t>
  </si>
  <si>
    <t>Организация временного трудоустройства несовершеннолетних</t>
  </si>
  <si>
    <t>Автотранспортные услуги по перевозке обучающихся</t>
  </si>
  <si>
    <t>прочие пособия  по социальной помощи ( выплаты сокращенным)</t>
  </si>
  <si>
    <t>прочие пособия  по социальной помощи (выплаты сокращенным)</t>
  </si>
  <si>
    <t>Софинансирование ремонтных работ в рамках мероприятия "Совершенствование организации школьного питания"</t>
  </si>
  <si>
    <t>к Плану Финансово-хозяйственной деятельности муниципального бюджетного (автономного) учреждения от 30.09.2015г.</t>
  </si>
  <si>
    <t>" 30 "  сентября  2015г.</t>
  </si>
  <si>
    <t xml:space="preserve">на 2016 год </t>
  </si>
  <si>
    <t>11 января  2016 года</t>
  </si>
  <si>
    <t>11.01.2016г</t>
  </si>
  <si>
    <t xml:space="preserve">                                                     "__11__"___января__ 2016г.</t>
  </si>
  <si>
    <t>от 11.01.2016г.</t>
  </si>
  <si>
    <t>План на 2016 год, рублей</t>
  </si>
  <si>
    <r>
      <t>" 11"  января  2016 г</t>
    </r>
    <r>
      <rPr>
        <sz val="11"/>
        <rFont val="Times New Roman"/>
        <family val="1"/>
      </rPr>
      <t>.</t>
    </r>
  </si>
  <si>
    <t>1.6. Общая балансовая стоимость движимого муниципального имущества на дату составления Плана финансовой хозяйственной деятельности муниципального бюджетного (автономного) учреждения 9 709 574,03 рублей, в том числе балансовая стоимость особо ценного движимого имущества: 2 561 536,28 рублей</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</si>
</sst>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_р_._-;\-* #,##0.0_р_._-;_-* &quot;-&quot;??_р_._-;_-@_-"/>
    <numFmt numFmtId="177" formatCode="_-* #,##0_р_._-;\-* #,##0_р_._-;_-* &quot;-&quot;??_р_._-;_-@_-"/>
    <numFmt numFmtId="178" formatCode="#,##0.000"/>
    <numFmt numFmtId="179" formatCode="#,##0.0"/>
    <numFmt numFmtId="180" formatCode="[$-FC19]d\ mmmm\ yyyy\ &quot;г.&quot;"/>
    <numFmt numFmtId="181" formatCode="#,##0.00&quot;р.&quot;"/>
    <numFmt numFmtId="182" formatCode="#,##0.00_р_."/>
    <numFmt numFmtId="183" formatCode="_-* #,##0.000_р_._-;\-* #,##0.000_р_._-;_-* &quot;-&quot;??_р_._-;_-@_-"/>
    <numFmt numFmtId="184" formatCode="0.0"/>
  </numFmts>
  <fonts count="52">
    <font>
      <sz val="10"/>
      <name val="Arial Cyr"/>
      <family val="0"/>
    </font>
    <font>
      <sz val="11"/>
      <color indexed="8"/>
      <name val="Calibri"/>
      <family val="2"/>
    </font>
    <font>
      <sz val="14"/>
      <name val="Times New Roman"/>
      <family val="1"/>
    </font>
    <font>
      <i/>
      <sz val="14"/>
      <name val="Times New Roman"/>
      <family val="1"/>
    </font>
    <font>
      <b/>
      <sz val="18"/>
      <name val="Times New Roman"/>
      <family val="1"/>
    </font>
    <font>
      <sz val="18"/>
      <name val="Times New Roman"/>
      <family val="1"/>
    </font>
    <font>
      <sz val="16"/>
      <name val="Times New Roman"/>
      <family val="1"/>
    </font>
    <font>
      <b/>
      <sz val="18"/>
      <color indexed="8"/>
      <name val="Times New Roman"/>
      <family val="1"/>
    </font>
    <font>
      <sz val="11"/>
      <name val="Times New Roman"/>
      <family val="1"/>
    </font>
    <font>
      <sz val="8"/>
      <name val="Arial Cyr"/>
      <family val="0"/>
    </font>
    <font>
      <b/>
      <i/>
      <sz val="11"/>
      <name val="Times New Roman"/>
      <family val="1"/>
    </font>
    <font>
      <b/>
      <sz val="11"/>
      <name val="Times New Roman"/>
      <family val="1"/>
    </font>
    <font>
      <b/>
      <sz val="11"/>
      <color indexed="8"/>
      <name val="Times New Roman"/>
      <family val="1"/>
    </font>
    <font>
      <i/>
      <sz val="11"/>
      <name val="Times New Roman"/>
      <family val="1"/>
    </font>
    <font>
      <i/>
      <sz val="11"/>
      <color indexed="8"/>
      <name val="Times New Roman"/>
      <family val="1"/>
    </font>
    <font>
      <u val="single"/>
      <sz val="11"/>
      <name val="Times New Roman"/>
      <family val="1"/>
    </font>
    <font>
      <sz val="12"/>
      <name val="Times New Roman"/>
      <family val="1"/>
    </font>
    <font>
      <b/>
      <sz val="10"/>
      <name val="Arial Cyr"/>
      <family val="0"/>
    </font>
    <font>
      <u val="single"/>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170" fontId="8"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221">
    <xf numFmtId="0" fontId="0" fillId="0" borderId="0" xfId="0" applyAlignment="1">
      <alignment/>
    </xf>
    <xf numFmtId="0" fontId="3" fillId="0" borderId="0" xfId="0" applyFont="1" applyBorder="1" applyAlignment="1" applyProtection="1">
      <alignment/>
      <protection/>
    </xf>
    <xf numFmtId="0" fontId="2" fillId="0" borderId="0" xfId="0" applyFont="1" applyFill="1" applyAlignment="1">
      <alignment horizontal="left"/>
    </xf>
    <xf numFmtId="0" fontId="2" fillId="0" borderId="0" xfId="0" applyFont="1" applyAlignment="1" applyProtection="1">
      <alignment/>
      <protection/>
    </xf>
    <xf numFmtId="0" fontId="6" fillId="0" borderId="0" xfId="0" applyFont="1" applyFill="1" applyAlignment="1">
      <alignment/>
    </xf>
    <xf numFmtId="1" fontId="6" fillId="0" borderId="0" xfId="0" applyNumberFormat="1" applyFont="1" applyFill="1" applyAlignment="1">
      <alignment horizontal="center" vertical="center" wrapText="1"/>
    </xf>
    <xf numFmtId="1" fontId="5" fillId="0" borderId="0" xfId="0" applyNumberFormat="1" applyFont="1" applyFill="1" applyAlignment="1">
      <alignment horizontal="center" vertical="center" wrapText="1"/>
    </xf>
    <xf numFmtId="1" fontId="4" fillId="0" borderId="0" xfId="0" applyNumberFormat="1" applyFont="1" applyFill="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Alignment="1">
      <alignment/>
    </xf>
    <xf numFmtId="0" fontId="5" fillId="0" borderId="0" xfId="0" applyFont="1" applyAlignment="1">
      <alignmen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xf>
    <xf numFmtId="4" fontId="5" fillId="33"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0" xfId="0" applyFont="1" applyAlignment="1">
      <alignment horizontal="left"/>
    </xf>
    <xf numFmtId="0" fontId="11" fillId="0" borderId="11" xfId="0" applyFont="1" applyFill="1" applyBorder="1" applyAlignment="1">
      <alignment horizontal="center" vertical="center" wrapText="1" shrinkToFit="1"/>
    </xf>
    <xf numFmtId="1" fontId="11" fillId="0" borderId="11"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1" fontId="11" fillId="0" borderId="12"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wrapText="1"/>
    </xf>
    <xf numFmtId="1" fontId="13" fillId="0" borderId="12" xfId="0" applyNumberFormat="1" applyFont="1" applyFill="1" applyBorder="1" applyAlignment="1">
      <alignment horizontal="left" vertical="center" wrapText="1"/>
    </xf>
    <xf numFmtId="4" fontId="8" fillId="0" borderId="12" xfId="0" applyNumberFormat="1" applyFont="1" applyFill="1" applyBorder="1" applyAlignment="1">
      <alignment horizontal="center" vertical="center" wrapText="1"/>
    </xf>
    <xf numFmtId="0" fontId="14" fillId="0" borderId="12" xfId="0" applyFont="1" applyBorder="1" applyAlignment="1">
      <alignment horizontal="left" vertical="center" wrapText="1"/>
    </xf>
    <xf numFmtId="49" fontId="11" fillId="0" borderId="12"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49" fontId="8" fillId="0" borderId="11" xfId="0" applyNumberFormat="1" applyFont="1" applyFill="1" applyBorder="1" applyAlignment="1">
      <alignment horizontal="center" vertical="center" wrapText="1"/>
    </xf>
    <xf numFmtId="0" fontId="13" fillId="0" borderId="11" xfId="0" applyFont="1" applyBorder="1" applyAlignment="1">
      <alignment vertical="top" wrapText="1"/>
    </xf>
    <xf numFmtId="0" fontId="13" fillId="0" borderId="12" xfId="0" applyFont="1" applyBorder="1" applyAlignment="1">
      <alignment vertical="top" wrapText="1"/>
    </xf>
    <xf numFmtId="49" fontId="11" fillId="0" borderId="11" xfId="0" applyNumberFormat="1" applyFont="1" applyFill="1" applyBorder="1" applyAlignment="1">
      <alignment horizontal="center" vertical="center" wrapText="1"/>
    </xf>
    <xf numFmtId="0" fontId="12" fillId="0" borderId="11" xfId="0" applyFont="1" applyBorder="1" applyAlignment="1">
      <alignment horizontal="left" vertical="center" wrapText="1"/>
    </xf>
    <xf numFmtId="4" fontId="11" fillId="0" borderId="11" xfId="0" applyNumberFormat="1" applyFont="1" applyFill="1" applyBorder="1" applyAlignment="1">
      <alignment horizontal="center" vertical="center" wrapText="1"/>
    </xf>
    <xf numFmtId="0" fontId="14"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4" fontId="8" fillId="0" borderId="0" xfId="0" applyNumberFormat="1" applyFont="1" applyFill="1" applyBorder="1" applyAlignment="1">
      <alignment horizontal="center" vertical="center" wrapText="1"/>
    </xf>
    <xf numFmtId="0" fontId="11" fillId="0" borderId="0" xfId="0" applyFont="1" applyAlignment="1" applyProtection="1">
      <alignment wrapText="1"/>
      <protection locked="0"/>
    </xf>
    <xf numFmtId="0" fontId="11" fillId="0" borderId="0" xfId="0" applyFont="1" applyAlignment="1" applyProtection="1">
      <alignment/>
      <protection locked="0"/>
    </xf>
    <xf numFmtId="0" fontId="11" fillId="0" borderId="0" xfId="0" applyFont="1" applyFill="1" applyBorder="1" applyAlignment="1">
      <alignment/>
    </xf>
    <xf numFmtId="0" fontId="8" fillId="0" borderId="0" xfId="0" applyFont="1" applyAlignment="1" applyProtection="1">
      <alignment/>
      <protection/>
    </xf>
    <xf numFmtId="0" fontId="8" fillId="0" borderId="0" xfId="0" applyFont="1" applyAlignment="1" applyProtection="1">
      <alignment/>
      <protection locked="0"/>
    </xf>
    <xf numFmtId="0" fontId="8" fillId="0" borderId="0" xfId="0" applyFont="1" applyFill="1" applyAlignment="1">
      <alignment horizontal="left"/>
    </xf>
    <xf numFmtId="0" fontId="8" fillId="0" borderId="0" xfId="0" applyFont="1" applyFill="1" applyBorder="1" applyAlignment="1">
      <alignment/>
    </xf>
    <xf numFmtId="0" fontId="13" fillId="0" borderId="0" xfId="0" applyFont="1" applyBorder="1" applyAlignment="1" applyProtection="1">
      <alignment/>
      <protection/>
    </xf>
    <xf numFmtId="0" fontId="8" fillId="0" borderId="0" xfId="0" applyFont="1" applyFill="1" applyBorder="1" applyAlignment="1">
      <alignment horizontal="right"/>
    </xf>
    <xf numFmtId="0" fontId="11" fillId="0" borderId="0" xfId="0" applyFont="1" applyFill="1" applyAlignment="1">
      <alignment horizontal="left"/>
    </xf>
    <xf numFmtId="0" fontId="8" fillId="0" borderId="0" xfId="0" applyFont="1" applyFill="1" applyBorder="1" applyAlignment="1">
      <alignment horizontal="left"/>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right" vertical="top" wrapText="1"/>
    </xf>
    <xf numFmtId="0" fontId="11" fillId="0" borderId="0" xfId="0" applyFont="1" applyAlignment="1">
      <alignment horizontal="left" vertical="top" wrapText="1"/>
    </xf>
    <xf numFmtId="0" fontId="8" fillId="0" borderId="13" xfId="0" applyFont="1" applyBorder="1" applyAlignment="1">
      <alignment horizontal="center" vertical="top" wrapText="1"/>
    </xf>
    <xf numFmtId="0" fontId="8" fillId="0" borderId="13" xfId="0" applyFont="1" applyBorder="1" applyAlignment="1">
      <alignment vertical="top" wrapText="1"/>
    </xf>
    <xf numFmtId="0" fontId="11" fillId="0" borderId="0" xfId="0" applyFont="1" applyAlignment="1">
      <alignment horizontal="center" vertical="top" wrapText="1"/>
    </xf>
    <xf numFmtId="0" fontId="8" fillId="0" borderId="0"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8" fillId="0" borderId="14" xfId="0" applyFont="1" applyBorder="1" applyAlignment="1">
      <alignment vertical="top" wrapText="1"/>
    </xf>
    <xf numFmtId="0" fontId="8" fillId="34" borderId="11" xfId="0" applyFont="1" applyFill="1" applyBorder="1" applyAlignment="1">
      <alignment vertical="top" wrapText="1"/>
    </xf>
    <xf numFmtId="0" fontId="8" fillId="0" borderId="11" xfId="0" applyFont="1" applyBorder="1" applyAlignment="1">
      <alignment vertical="top" wrapText="1"/>
    </xf>
    <xf numFmtId="177" fontId="8" fillId="0" borderId="11" xfId="60" applyNumberFormat="1"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8" fillId="0" borderId="15" xfId="0" applyFont="1" applyBorder="1" applyAlignment="1">
      <alignment horizontal="center" vertical="top" wrapText="1"/>
    </xf>
    <xf numFmtId="0" fontId="8" fillId="0" borderId="11" xfId="0" applyFont="1" applyBorder="1" applyAlignment="1">
      <alignment horizontal="center" vertical="top" wrapText="1"/>
    </xf>
    <xf numFmtId="49" fontId="8" fillId="0" borderId="11" xfId="0" applyNumberFormat="1" applyFont="1" applyBorder="1" applyAlignment="1">
      <alignment horizontal="center" vertical="top" wrapText="1"/>
    </xf>
    <xf numFmtId="4" fontId="11" fillId="0" borderId="11" xfId="0" applyNumberFormat="1" applyFont="1" applyBorder="1" applyAlignment="1">
      <alignment vertical="top" wrapText="1"/>
    </xf>
    <xf numFmtId="4" fontId="8" fillId="0" borderId="11" xfId="0" applyNumberFormat="1" applyFont="1" applyBorder="1" applyAlignment="1">
      <alignment vertical="top" wrapText="1"/>
    </xf>
    <xf numFmtId="0" fontId="8" fillId="0" borderId="15" xfId="0" applyFont="1" applyBorder="1" applyAlignment="1">
      <alignment vertical="top" wrapText="1"/>
    </xf>
    <xf numFmtId="49" fontId="8" fillId="0" borderId="14" xfId="0" applyNumberFormat="1" applyFont="1" applyBorder="1" applyAlignment="1">
      <alignment horizontal="center" vertical="top" wrapText="1"/>
    </xf>
    <xf numFmtId="49" fontId="11" fillId="0" borderId="11" xfId="0" applyNumberFormat="1" applyFont="1" applyBorder="1" applyAlignment="1">
      <alignment horizontal="center" vertical="top" wrapText="1"/>
    </xf>
    <xf numFmtId="177" fontId="8" fillId="34" borderId="16" xfId="0" applyNumberFormat="1" applyFont="1" applyFill="1" applyBorder="1" applyAlignment="1">
      <alignment vertical="top" wrapText="1"/>
    </xf>
    <xf numFmtId="0" fontId="11" fillId="0" borderId="0" xfId="0" applyFont="1" applyAlignment="1">
      <alignment vertical="top" wrapText="1"/>
    </xf>
    <xf numFmtId="177" fontId="8" fillId="0" borderId="11" xfId="0" applyNumberFormat="1" applyFont="1" applyBorder="1" applyAlignment="1">
      <alignment vertical="top" wrapText="1"/>
    </xf>
    <xf numFmtId="49" fontId="11" fillId="0" borderId="16" xfId="0" applyNumberFormat="1" applyFont="1" applyBorder="1" applyAlignment="1">
      <alignment horizontal="center" vertical="center" wrapText="1"/>
    </xf>
    <xf numFmtId="177" fontId="8" fillId="34" borderId="11" xfId="0" applyNumberFormat="1" applyFont="1" applyFill="1" applyBorder="1" applyAlignment="1">
      <alignment vertical="top" wrapText="1"/>
    </xf>
    <xf numFmtId="49" fontId="8" fillId="0" borderId="17" xfId="0" applyNumberFormat="1" applyFont="1" applyBorder="1" applyAlignment="1">
      <alignment vertical="top" wrapText="1"/>
    </xf>
    <xf numFmtId="49" fontId="8" fillId="0" borderId="16" xfId="0" applyNumberFormat="1" applyFont="1" applyBorder="1" applyAlignment="1">
      <alignment horizontal="center" vertical="center" wrapText="1"/>
    </xf>
    <xf numFmtId="0" fontId="8" fillId="0" borderId="13" xfId="0" applyFont="1" applyFill="1" applyBorder="1" applyAlignment="1">
      <alignment vertical="top" wrapText="1"/>
    </xf>
    <xf numFmtId="0" fontId="8" fillId="35" borderId="0" xfId="0" applyFont="1" applyFill="1" applyAlignment="1">
      <alignment vertical="top" wrapText="1"/>
    </xf>
    <xf numFmtId="0" fontId="8" fillId="0" borderId="0" xfId="0" applyFont="1" applyFill="1" applyAlignment="1">
      <alignment vertical="top" wrapText="1"/>
    </xf>
    <xf numFmtId="0" fontId="8" fillId="0" borderId="0" xfId="0" applyFont="1" applyFill="1" applyAlignment="1">
      <alignment horizontal="center" vertical="top" wrapText="1"/>
    </xf>
    <xf numFmtId="0" fontId="14" fillId="0" borderId="12" xfId="0" applyFont="1" applyBorder="1" applyAlignment="1">
      <alignment horizontal="right" vertical="center" wrapText="1"/>
    </xf>
    <xf numFmtId="1" fontId="13" fillId="0" borderId="12" xfId="0" applyNumberFormat="1" applyFont="1" applyFill="1" applyBorder="1" applyAlignment="1">
      <alignment horizontal="right" vertical="center" wrapText="1"/>
    </xf>
    <xf numFmtId="0" fontId="2" fillId="0" borderId="17" xfId="0" applyFont="1" applyBorder="1" applyAlignment="1">
      <alignment horizontal="right" vertical="top" wrapText="1"/>
    </xf>
    <xf numFmtId="1" fontId="8" fillId="0" borderId="12"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1" fontId="11" fillId="33" borderId="12" xfId="0" applyNumberFormat="1" applyFont="1" applyFill="1" applyBorder="1" applyAlignment="1">
      <alignment horizontal="right" vertical="center" wrapText="1"/>
    </xf>
    <xf numFmtId="4" fontId="12" fillId="33" borderId="11" xfId="0" applyNumberFormat="1" applyFont="1" applyFill="1" applyBorder="1" applyAlignment="1">
      <alignment horizontal="center" vertical="center" wrapText="1"/>
    </xf>
    <xf numFmtId="0" fontId="11" fillId="33" borderId="11" xfId="0" applyFont="1" applyFill="1" applyBorder="1" applyAlignment="1">
      <alignment horizontal="right" vertical="center" wrapText="1"/>
    </xf>
    <xf numFmtId="4" fontId="11" fillId="33" borderId="12" xfId="0" applyNumberFormat="1" applyFont="1" applyFill="1" applyBorder="1" applyAlignment="1">
      <alignment horizontal="center" vertical="center" wrapText="1"/>
    </xf>
    <xf numFmtId="4" fontId="11" fillId="33" borderId="11" xfId="0" applyNumberFormat="1" applyFont="1" applyFill="1" applyBorder="1" applyAlignment="1">
      <alignment horizontal="center" vertical="center" wrapText="1"/>
    </xf>
    <xf numFmtId="0" fontId="12" fillId="33" borderId="12" xfId="0" applyFont="1" applyFill="1" applyBorder="1" applyAlignment="1">
      <alignment horizontal="right" vertical="center" wrapText="1"/>
    </xf>
    <xf numFmtId="0" fontId="12" fillId="33" borderId="11" xfId="0" applyFont="1" applyFill="1" applyBorder="1" applyAlignment="1">
      <alignment horizontal="right" vertical="center" wrapText="1"/>
    </xf>
    <xf numFmtId="1" fontId="8" fillId="0" borderId="0" xfId="0" applyNumberFormat="1" applyFont="1" applyFill="1" applyBorder="1" applyAlignment="1">
      <alignment horizontal="center" vertical="center" wrapText="1"/>
    </xf>
    <xf numFmtId="0" fontId="11" fillId="0" borderId="0" xfId="0" applyFont="1" applyAlignment="1" applyProtection="1">
      <alignment/>
      <protection/>
    </xf>
    <xf numFmtId="0" fontId="8" fillId="0" borderId="0" xfId="0" applyFont="1" applyFill="1" applyAlignment="1">
      <alignment/>
    </xf>
    <xf numFmtId="0" fontId="8" fillId="0" borderId="0" xfId="0" applyFont="1" applyAlignment="1">
      <alignment/>
    </xf>
    <xf numFmtId="0" fontId="8" fillId="0" borderId="16"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4" xfId="0" applyFont="1" applyBorder="1" applyAlignment="1">
      <alignment horizontal="right" vertical="top" wrapText="1"/>
    </xf>
    <xf numFmtId="171" fontId="8" fillId="0" borderId="11" xfId="60" applyFont="1" applyBorder="1" applyAlignment="1">
      <alignment vertical="top" wrapText="1"/>
    </xf>
    <xf numFmtId="177" fontId="8" fillId="36" borderId="11" xfId="0" applyNumberFormat="1" applyFont="1" applyFill="1" applyBorder="1" applyAlignment="1">
      <alignment vertical="top" wrapText="1"/>
    </xf>
    <xf numFmtId="0" fontId="2" fillId="0" borderId="18" xfId="0" applyFont="1" applyBorder="1" applyAlignment="1">
      <alignment horizontal="right" vertical="top" wrapText="1"/>
    </xf>
    <xf numFmtId="0" fontId="8" fillId="34" borderId="13" xfId="0" applyFont="1" applyFill="1" applyBorder="1" applyAlignment="1">
      <alignment horizontal="center"/>
    </xf>
    <xf numFmtId="0" fontId="8" fillId="0" borderId="17" xfId="0" applyFont="1" applyBorder="1" applyAlignment="1">
      <alignment vertical="top" wrapText="1"/>
    </xf>
    <xf numFmtId="0" fontId="8" fillId="0" borderId="0" xfId="0" applyFont="1" applyAlignment="1">
      <alignment horizontal="center" vertical="top"/>
    </xf>
    <xf numFmtId="0" fontId="8" fillId="0" borderId="0" xfId="0" applyFont="1" applyFill="1" applyAlignment="1">
      <alignment horizontal="center" vertical="top"/>
    </xf>
    <xf numFmtId="0" fontId="8" fillId="0" borderId="0" xfId="0" applyFont="1" applyFill="1" applyBorder="1" applyAlignment="1">
      <alignment vertical="top" wrapText="1"/>
    </xf>
    <xf numFmtId="0" fontId="8" fillId="0" borderId="17" xfId="0" applyFont="1" applyBorder="1" applyAlignment="1">
      <alignment horizontal="center" wrapText="1"/>
    </xf>
    <xf numFmtId="0" fontId="8" fillId="0" borderId="13" xfId="0" applyFont="1" applyBorder="1" applyAlignment="1">
      <alignment horizontal="center" wrapText="1"/>
    </xf>
    <xf numFmtId="0" fontId="15" fillId="0" borderId="18" xfId="0" applyFont="1" applyBorder="1" applyAlignment="1">
      <alignment horizontal="center" wrapText="1"/>
    </xf>
    <xf numFmtId="0" fontId="8" fillId="0" borderId="18" xfId="0" applyFont="1" applyBorder="1" applyAlignment="1">
      <alignment horizontal="center" wrapText="1"/>
    </xf>
    <xf numFmtId="0" fontId="8" fillId="0" borderId="13" xfId="0" applyFont="1" applyBorder="1" applyAlignment="1">
      <alignment horizontal="left" wrapText="1"/>
    </xf>
    <xf numFmtId="1" fontId="8" fillId="0" borderId="11" xfId="0" applyNumberFormat="1" applyFont="1" applyBorder="1" applyAlignment="1">
      <alignment vertical="top" wrapText="1"/>
    </xf>
    <xf numFmtId="0" fontId="8" fillId="0" borderId="11" xfId="0" applyFont="1" applyBorder="1" applyAlignment="1">
      <alignment horizontal="right" vertical="top" wrapText="1"/>
    </xf>
    <xf numFmtId="3" fontId="8" fillId="0" borderId="11" xfId="0" applyNumberFormat="1" applyFont="1" applyBorder="1" applyAlignment="1">
      <alignment vertical="top" wrapText="1"/>
    </xf>
    <xf numFmtId="3" fontId="8" fillId="0" borderId="11" xfId="0" applyNumberFormat="1" applyFont="1" applyBorder="1" applyAlignment="1">
      <alignment horizontal="center" vertical="top" wrapText="1"/>
    </xf>
    <xf numFmtId="3" fontId="8" fillId="34" borderId="11" xfId="0" applyNumberFormat="1" applyFont="1" applyFill="1" applyBorder="1" applyAlignment="1">
      <alignment vertical="top" wrapText="1"/>
    </xf>
    <xf numFmtId="171" fontId="8" fillId="0" borderId="16" xfId="60" applyFont="1" applyBorder="1" applyAlignment="1">
      <alignment vertical="top" wrapText="1"/>
    </xf>
    <xf numFmtId="171" fontId="8" fillId="34" borderId="16" xfId="0" applyNumberFormat="1" applyFont="1" applyFill="1" applyBorder="1" applyAlignment="1">
      <alignment vertical="top" wrapText="1"/>
    </xf>
    <xf numFmtId="1" fontId="8" fillId="0" borderId="11" xfId="0" applyNumberFormat="1" applyFont="1" applyBorder="1" applyAlignment="1">
      <alignment horizontal="right" vertical="top" wrapText="1"/>
    </xf>
    <xf numFmtId="171" fontId="11" fillId="34" borderId="16" xfId="0" applyNumberFormat="1" applyFont="1" applyFill="1" applyBorder="1" applyAlignment="1">
      <alignment vertical="top" wrapText="1"/>
    </xf>
    <xf numFmtId="171" fontId="8" fillId="0" borderId="11" xfId="0" applyNumberFormat="1" applyFont="1" applyBorder="1" applyAlignment="1">
      <alignment vertical="top" wrapText="1"/>
    </xf>
    <xf numFmtId="4" fontId="12" fillId="34" borderId="11" xfId="0" applyNumberFormat="1" applyFont="1" applyFill="1" applyBorder="1" applyAlignment="1">
      <alignment horizontal="center" vertical="center" wrapText="1"/>
    </xf>
    <xf numFmtId="4" fontId="8" fillId="34" borderId="12" xfId="0" applyNumberFormat="1" applyFont="1" applyFill="1" applyBorder="1" applyAlignment="1">
      <alignment horizontal="center" vertical="center" wrapText="1"/>
    </xf>
    <xf numFmtId="4" fontId="11" fillId="34" borderId="12" xfId="0" applyNumberFormat="1" applyFont="1" applyFill="1" applyBorder="1" applyAlignment="1">
      <alignment horizontal="center" vertical="center" wrapText="1"/>
    </xf>
    <xf numFmtId="4" fontId="11" fillId="34" borderId="11" xfId="0" applyNumberFormat="1" applyFont="1" applyFill="1" applyBorder="1" applyAlignment="1">
      <alignment horizontal="center" vertical="center" wrapText="1"/>
    </xf>
    <xf numFmtId="1" fontId="8" fillId="34" borderId="12" xfId="0" applyNumberFormat="1" applyFont="1" applyFill="1" applyBorder="1" applyAlignment="1">
      <alignment horizontal="center" vertical="center" wrapText="1"/>
    </xf>
    <xf numFmtId="4" fontId="8" fillId="34" borderId="11" xfId="0" applyNumberFormat="1" applyFont="1" applyFill="1" applyBorder="1" applyAlignment="1">
      <alignment horizontal="center" vertical="center" wrapText="1"/>
    </xf>
    <xf numFmtId="171" fontId="8" fillId="34" borderId="11" xfId="0" applyNumberFormat="1" applyFont="1" applyFill="1" applyBorder="1" applyAlignment="1">
      <alignment vertical="top" wrapText="1"/>
    </xf>
    <xf numFmtId="171" fontId="8" fillId="34" borderId="11" xfId="60" applyNumberFormat="1" applyFont="1" applyFill="1" applyBorder="1" applyAlignment="1">
      <alignment vertical="top" wrapText="1"/>
    </xf>
    <xf numFmtId="171" fontId="11" fillId="34" borderId="16" xfId="0" applyNumberFormat="1" applyFont="1" applyFill="1" applyBorder="1" applyAlignment="1">
      <alignment horizontal="right" vertical="top" wrapText="1"/>
    </xf>
    <xf numFmtId="171" fontId="8" fillId="0" borderId="11" xfId="0" applyNumberFormat="1" applyFont="1" applyBorder="1" applyAlignment="1">
      <alignment horizontal="right" vertical="top" wrapText="1"/>
    </xf>
    <xf numFmtId="171" fontId="8" fillId="0" borderId="11" xfId="60" applyNumberFormat="1" applyFont="1" applyBorder="1" applyAlignment="1">
      <alignment horizontal="right" vertical="top" wrapText="1"/>
    </xf>
    <xf numFmtId="171" fontId="8" fillId="34" borderId="16" xfId="0" applyNumberFormat="1" applyFont="1" applyFill="1" applyBorder="1" applyAlignment="1">
      <alignment horizontal="right" vertical="top" wrapText="1"/>
    </xf>
    <xf numFmtId="171" fontId="8" fillId="0" borderId="11" xfId="0" applyNumberFormat="1" applyFont="1" applyFill="1" applyBorder="1" applyAlignment="1">
      <alignment horizontal="right" vertical="top"/>
    </xf>
    <xf numFmtId="171" fontId="8" fillId="34" borderId="11" xfId="0" applyNumberFormat="1" applyFont="1" applyFill="1" applyBorder="1" applyAlignment="1">
      <alignment horizontal="right" vertical="top" wrapText="1"/>
    </xf>
    <xf numFmtId="171" fontId="8" fillId="0" borderId="14" xfId="0" applyNumberFormat="1" applyFont="1" applyBorder="1" applyAlignment="1">
      <alignment horizontal="right" vertical="top" wrapText="1"/>
    </xf>
    <xf numFmtId="171" fontId="8" fillId="37" borderId="16" xfId="0" applyNumberFormat="1" applyFont="1" applyFill="1" applyBorder="1" applyAlignment="1">
      <alignment horizontal="right" vertical="top" wrapText="1"/>
    </xf>
    <xf numFmtId="171" fontId="8" fillId="37" borderId="11" xfId="0" applyNumberFormat="1" applyFont="1" applyFill="1" applyBorder="1" applyAlignment="1">
      <alignment horizontal="right" vertical="top" wrapText="1"/>
    </xf>
    <xf numFmtId="171" fontId="8" fillId="36" borderId="11" xfId="0" applyNumberFormat="1" applyFont="1" applyFill="1" applyBorder="1" applyAlignment="1">
      <alignment horizontal="right" vertical="top" wrapText="1"/>
    </xf>
    <xf numFmtId="0" fontId="8" fillId="37" borderId="0" xfId="0" applyFont="1" applyFill="1" applyAlignment="1">
      <alignment vertical="top" wrapText="1"/>
    </xf>
    <xf numFmtId="0" fontId="0" fillId="0" borderId="0" xfId="0" applyBorder="1" applyAlignment="1">
      <alignment/>
    </xf>
    <xf numFmtId="2" fontId="8" fillId="0" borderId="12" xfId="0" applyNumberFormat="1" applyFont="1" applyFill="1" applyBorder="1" applyAlignment="1">
      <alignment horizontal="center" vertical="center" wrapText="1"/>
    </xf>
    <xf numFmtId="2" fontId="8" fillId="0" borderId="11" xfId="0" applyNumberFormat="1" applyFont="1" applyBorder="1" applyAlignment="1">
      <alignment vertical="top" wrapText="1"/>
    </xf>
    <xf numFmtId="4" fontId="8" fillId="34" borderId="11" xfId="0" applyNumberFormat="1" applyFont="1" applyFill="1" applyBorder="1" applyAlignment="1">
      <alignment horizontal="right" vertical="top" wrapText="1"/>
    </xf>
    <xf numFmtId="4" fontId="8" fillId="0" borderId="11" xfId="0" applyNumberFormat="1" applyFont="1" applyBorder="1" applyAlignment="1">
      <alignment horizontal="righ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5" xfId="0" applyFont="1" applyBorder="1" applyAlignment="1">
      <alignment vertical="top" wrapText="1"/>
    </xf>
    <xf numFmtId="0" fontId="8" fillId="0" borderId="0" xfId="0" applyFont="1" applyAlignment="1">
      <alignment horizontal="left" vertical="top" wrapText="1"/>
    </xf>
    <xf numFmtId="0" fontId="15" fillId="0" borderId="0" xfId="0" applyFont="1" applyAlignment="1">
      <alignment horizontal="left" vertical="top" wrapText="1"/>
    </xf>
    <xf numFmtId="0" fontId="8" fillId="0" borderId="0" xfId="0" applyFont="1" applyFill="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11" xfId="0" applyFont="1" applyBorder="1" applyAlignment="1">
      <alignmen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5" xfId="0" applyFont="1" applyBorder="1" applyAlignment="1">
      <alignment horizontal="left" vertical="top" wrapText="1"/>
    </xf>
    <xf numFmtId="0" fontId="11" fillId="0" borderId="11" xfId="0" applyFont="1" applyBorder="1" applyAlignment="1">
      <alignmen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5" xfId="0" applyFont="1" applyBorder="1" applyAlignment="1">
      <alignment horizontal="left" vertical="top" wrapText="1"/>
    </xf>
    <xf numFmtId="0" fontId="8" fillId="0" borderId="19" xfId="0" applyFont="1" applyBorder="1" applyAlignment="1">
      <alignment vertical="top" wrapText="1"/>
    </xf>
    <xf numFmtId="0" fontId="8" fillId="0" borderId="13" xfId="0" applyFont="1" applyBorder="1" applyAlignment="1">
      <alignment vertical="top" wrapText="1"/>
    </xf>
    <xf numFmtId="0" fontId="8" fillId="0" borderId="20" xfId="0" applyFont="1" applyBorder="1" applyAlignment="1">
      <alignment vertical="top" wrapText="1"/>
    </xf>
    <xf numFmtId="0" fontId="8"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8" fillId="0" borderId="10" xfId="0" applyFont="1" applyBorder="1" applyAlignment="1">
      <alignment vertical="top" wrapText="1"/>
    </xf>
    <xf numFmtId="0" fontId="8" fillId="0" borderId="18" xfId="0" applyFont="1" applyBorder="1" applyAlignment="1">
      <alignment vertical="top" wrapText="1"/>
    </xf>
    <xf numFmtId="0" fontId="8" fillId="0" borderId="21" xfId="0" applyFont="1" applyBorder="1" applyAlignment="1">
      <alignment vertical="top" wrapText="1"/>
    </xf>
    <xf numFmtId="0" fontId="0" fillId="0" borderId="19" xfId="0" applyBorder="1" applyAlignment="1">
      <alignment vertical="top" wrapText="1"/>
    </xf>
    <xf numFmtId="0" fontId="0" fillId="0" borderId="13" xfId="0" applyBorder="1" applyAlignment="1">
      <alignment vertical="top" wrapText="1"/>
    </xf>
    <xf numFmtId="0" fontId="0" fillId="0" borderId="20" xfId="0" applyBorder="1" applyAlignment="1">
      <alignment vertical="top" wrapText="1"/>
    </xf>
    <xf numFmtId="0" fontId="11" fillId="0" borderId="13" xfId="0" applyFont="1" applyBorder="1" applyAlignment="1">
      <alignment horizontal="center" vertical="top"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Border="1" applyAlignment="1">
      <alignment horizontal="left" vertical="top" wrapText="1"/>
    </xf>
    <xf numFmtId="0" fontId="11" fillId="0" borderId="11" xfId="0" applyFont="1" applyBorder="1" applyAlignment="1">
      <alignment horizontal="left" vertical="top" wrapText="1"/>
    </xf>
    <xf numFmtId="0" fontId="8" fillId="0" borderId="0" xfId="0" applyFont="1" applyAlignment="1">
      <alignment horizontal="left" vertical="top" wrapText="1"/>
    </xf>
    <xf numFmtId="0" fontId="11" fillId="0" borderId="0" xfId="0" applyFont="1" applyAlignment="1">
      <alignment horizontal="left" vertical="top" wrapText="1"/>
    </xf>
    <xf numFmtId="0" fontId="8" fillId="0" borderId="0" xfId="0" applyFont="1" applyAlignment="1">
      <alignment horizontal="center" vertical="top" wrapText="1"/>
    </xf>
    <xf numFmtId="0" fontId="11" fillId="0" borderId="0" xfId="0" applyFont="1" applyAlignment="1">
      <alignment horizontal="center" vertical="top" wrapText="1"/>
    </xf>
    <xf numFmtId="0" fontId="11" fillId="34" borderId="0" xfId="0" applyFont="1" applyFill="1" applyAlignment="1">
      <alignment horizontal="center" vertical="top" wrapText="1"/>
    </xf>
    <xf numFmtId="0" fontId="8" fillId="34" borderId="0" xfId="0" applyFont="1" applyFill="1" applyAlignment="1">
      <alignment horizontal="center" vertical="top" wrapText="1"/>
    </xf>
    <xf numFmtId="0" fontId="11" fillId="0" borderId="0" xfId="0" applyFont="1" applyFill="1" applyBorder="1" applyAlignment="1">
      <alignment horizontal="left" vertical="top" wrapText="1"/>
    </xf>
    <xf numFmtId="0" fontId="8" fillId="34" borderId="0" xfId="0" applyFont="1" applyFill="1" applyBorder="1" applyAlignment="1">
      <alignment horizontal="left" vertical="top" wrapText="1"/>
    </xf>
    <xf numFmtId="0" fontId="11" fillId="0" borderId="0" xfId="0" applyFont="1" applyBorder="1" applyAlignment="1">
      <alignment horizontal="left"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15" xfId="0" applyFont="1" applyBorder="1" applyAlignment="1">
      <alignment horizontal="center" vertical="top" wrapText="1"/>
    </xf>
    <xf numFmtId="0" fontId="8" fillId="0" borderId="13" xfId="0" applyFont="1" applyBorder="1" applyAlignment="1">
      <alignment horizontal="center" vertical="top" wrapText="1"/>
    </xf>
    <xf numFmtId="0" fontId="11" fillId="34" borderId="0" xfId="0" applyFont="1" applyFill="1" applyBorder="1" applyAlignment="1">
      <alignment horizontal="left" vertical="top" wrapText="1"/>
    </xf>
    <xf numFmtId="0" fontId="11" fillId="0" borderId="11" xfId="0" applyFont="1" applyBorder="1" applyAlignment="1">
      <alignment vertical="top" wrapText="1" shrinkToFit="1"/>
    </xf>
    <xf numFmtId="0" fontId="8" fillId="0" borderId="18" xfId="0" applyFont="1" applyBorder="1" applyAlignment="1">
      <alignment horizontal="center" vertical="top" wrapText="1"/>
    </xf>
    <xf numFmtId="0" fontId="16" fillId="34" borderId="13" xfId="0" applyFont="1" applyFill="1" applyBorder="1" applyAlignment="1">
      <alignment horizontal="center"/>
    </xf>
    <xf numFmtId="49" fontId="8" fillId="0" borderId="0" xfId="0" applyNumberFormat="1" applyFont="1" applyFill="1" applyBorder="1" applyAlignment="1">
      <alignment horizontal="left" vertical="center" wrapText="1"/>
    </xf>
    <xf numFmtId="0" fontId="8" fillId="0" borderId="0" xfId="0" applyFont="1" applyFill="1" applyBorder="1" applyAlignment="1">
      <alignment horizontal="center"/>
    </xf>
    <xf numFmtId="0" fontId="10" fillId="0" borderId="12" xfId="0" applyFont="1" applyFill="1" applyBorder="1" applyAlignment="1">
      <alignment horizontal="center" vertical="center" wrapText="1" shrinkToFit="1"/>
    </xf>
    <xf numFmtId="0" fontId="10" fillId="0" borderId="22" xfId="0" applyFont="1" applyFill="1" applyBorder="1" applyAlignment="1">
      <alignment horizontal="center" vertical="center" wrapText="1" shrinkToFi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0" borderId="0" xfId="0" applyFont="1" applyFill="1" applyAlignment="1">
      <alignment horizontal="center" vertical="top" wrapText="1"/>
    </xf>
    <xf numFmtId="0" fontId="18" fillId="0" borderId="18" xfId="0" applyFont="1" applyBorder="1" applyAlignment="1">
      <alignment horizontal="center"/>
    </xf>
    <xf numFmtId="0" fontId="0" fillId="0" borderId="18" xfId="0" applyBorder="1" applyAlignment="1">
      <alignment horizontal="center"/>
    </xf>
    <xf numFmtId="0" fontId="10" fillId="0" borderId="13" xfId="0" applyFont="1" applyBorder="1" applyAlignment="1">
      <alignment horizontal="center" vertical="top" wrapText="1"/>
    </xf>
    <xf numFmtId="0" fontId="17"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Денежный 2"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J184"/>
  <sheetViews>
    <sheetView tabSelected="1" zoomScaleSheetLayoutView="100" zoomScalePageLayoutView="0" workbookViewId="0" topLeftCell="A36">
      <selection activeCell="F161" sqref="F161"/>
    </sheetView>
  </sheetViews>
  <sheetFormatPr defaultColWidth="9.00390625" defaultRowHeight="12.75"/>
  <cols>
    <col min="1" max="2" width="24.375" style="50" customWidth="1"/>
    <col min="3" max="3" width="28.25390625" style="50" customWidth="1"/>
    <col min="4" max="4" width="13.625" style="51" customWidth="1"/>
    <col min="5" max="5" width="22.25390625" style="50" customWidth="1"/>
    <col min="6" max="6" width="25.625" style="50" customWidth="1"/>
    <col min="7" max="7" width="22.125" style="50" customWidth="1"/>
    <col min="8" max="16384" width="9.125" style="50" customWidth="1"/>
  </cols>
  <sheetData>
    <row r="1" spans="5:7" ht="23.25" customHeight="1">
      <c r="E1" s="155" t="s">
        <v>252</v>
      </c>
      <c r="F1" s="155"/>
      <c r="G1" s="155"/>
    </row>
    <row r="2" spans="5:7" ht="74.25" customHeight="1">
      <c r="E2" s="155" t="s">
        <v>199</v>
      </c>
      <c r="F2" s="155"/>
      <c r="G2" s="155"/>
    </row>
    <row r="3" spans="5:7" ht="15">
      <c r="E3" s="53"/>
      <c r="F3" s="53"/>
      <c r="G3" s="53"/>
    </row>
    <row r="4" spans="5:7" ht="15">
      <c r="E4" s="190" t="s">
        <v>0</v>
      </c>
      <c r="F4" s="190"/>
      <c r="G4" s="190"/>
    </row>
    <row r="5" spans="5:7" ht="37.5" customHeight="1">
      <c r="E5" s="201" t="s">
        <v>200</v>
      </c>
      <c r="F5" s="201"/>
      <c r="G5" s="201"/>
    </row>
    <row r="6" spans="5:7" ht="15">
      <c r="E6" s="191" t="s">
        <v>1</v>
      </c>
      <c r="F6" s="191"/>
      <c r="G6" s="191"/>
    </row>
    <row r="7" spans="5:7" ht="15">
      <c r="E7" s="56"/>
      <c r="F7" s="201" t="s">
        <v>246</v>
      </c>
      <c r="G7" s="201"/>
    </row>
    <row r="8" spans="5:7" ht="15">
      <c r="E8" s="51" t="s">
        <v>2</v>
      </c>
      <c r="F8" s="191" t="s">
        <v>3</v>
      </c>
      <c r="G8" s="191"/>
    </row>
    <row r="9" spans="5:7" ht="15">
      <c r="E9" s="51"/>
      <c r="F9" s="51"/>
      <c r="G9" s="51"/>
    </row>
    <row r="10" spans="5:7" ht="15">
      <c r="E10" s="191" t="s">
        <v>316</v>
      </c>
      <c r="F10" s="191"/>
      <c r="G10" s="191"/>
    </row>
    <row r="12" spans="1:10" ht="15">
      <c r="A12" s="192" t="s">
        <v>4</v>
      </c>
      <c r="B12" s="192"/>
      <c r="C12" s="192"/>
      <c r="D12" s="192"/>
      <c r="E12" s="192"/>
      <c r="F12" s="192"/>
      <c r="G12" s="192"/>
      <c r="J12" s="52"/>
    </row>
    <row r="13" spans="1:10" ht="15">
      <c r="A13" s="193" t="s">
        <v>276</v>
      </c>
      <c r="B13" s="194"/>
      <c r="C13" s="193"/>
      <c r="D13" s="193"/>
      <c r="E13" s="193"/>
      <c r="F13" s="193"/>
      <c r="G13" s="193"/>
      <c r="J13" s="52"/>
    </row>
    <row r="14" spans="1:7" ht="15">
      <c r="A14" s="192" t="s">
        <v>315</v>
      </c>
      <c r="B14" s="192"/>
      <c r="C14" s="192"/>
      <c r="D14" s="192"/>
      <c r="E14" s="192"/>
      <c r="F14" s="192"/>
      <c r="G14" s="192"/>
    </row>
    <row r="15" spans="1:6" ht="15">
      <c r="A15" s="57"/>
      <c r="B15" s="57"/>
      <c r="C15" s="57"/>
      <c r="D15" s="57"/>
      <c r="E15" s="57"/>
      <c r="F15" s="58"/>
    </row>
    <row r="16" spans="1:7" ht="15">
      <c r="A16" s="57"/>
      <c r="B16" s="57"/>
      <c r="C16" s="57"/>
      <c r="D16" s="57"/>
      <c r="E16" s="57"/>
      <c r="F16" s="59"/>
      <c r="G16" s="55" t="s">
        <v>5</v>
      </c>
    </row>
    <row r="17" spans="1:7" ht="15">
      <c r="A17" s="190" t="s">
        <v>318</v>
      </c>
      <c r="B17" s="190"/>
      <c r="C17" s="190"/>
      <c r="D17" s="190"/>
      <c r="E17" s="197"/>
      <c r="F17" s="58"/>
      <c r="G17" s="61"/>
    </row>
    <row r="18" spans="1:7" ht="15">
      <c r="A18" s="54"/>
      <c r="B18" s="54"/>
      <c r="C18" s="54"/>
      <c r="D18" s="54"/>
      <c r="E18" s="60"/>
      <c r="F18" s="58" t="s">
        <v>6</v>
      </c>
      <c r="G18" s="104" t="s">
        <v>317</v>
      </c>
    </row>
    <row r="19" spans="1:7" ht="15">
      <c r="A19" s="54"/>
      <c r="B19" s="54"/>
      <c r="C19" s="54"/>
      <c r="D19" s="54"/>
      <c r="E19" s="60"/>
      <c r="F19" s="58"/>
      <c r="G19" s="61"/>
    </row>
    <row r="20" spans="1:7" ht="15">
      <c r="A20" s="57"/>
      <c r="B20" s="57"/>
      <c r="C20" s="57"/>
      <c r="D20" s="57"/>
      <c r="E20" s="57"/>
      <c r="F20" s="58" t="s">
        <v>7</v>
      </c>
      <c r="G20" s="62">
        <v>31351495</v>
      </c>
    </row>
    <row r="21" spans="1:7" ht="15">
      <c r="A21" s="57"/>
      <c r="B21" s="57"/>
      <c r="C21" s="57"/>
      <c r="D21" s="57"/>
      <c r="E21" s="57"/>
      <c r="F21" s="58" t="s">
        <v>302</v>
      </c>
      <c r="G21" s="63">
        <v>25738000</v>
      </c>
    </row>
    <row r="22" spans="1:7" ht="15">
      <c r="A22" s="57"/>
      <c r="B22" s="57"/>
      <c r="C22" s="57"/>
      <c r="D22" s="57"/>
      <c r="E22" s="57"/>
      <c r="F22" s="58"/>
      <c r="G22" s="63"/>
    </row>
    <row r="23" spans="6:7" ht="15">
      <c r="F23" s="58" t="s">
        <v>8</v>
      </c>
      <c r="G23" s="64">
        <v>383</v>
      </c>
    </row>
    <row r="24" spans="4:7" ht="18.75" customHeight="1">
      <c r="D24" s="58"/>
      <c r="E24" s="58"/>
      <c r="F24" s="58"/>
      <c r="G24" s="58"/>
    </row>
    <row r="25" spans="1:7" ht="55.5" customHeight="1">
      <c r="A25" s="195" t="s">
        <v>201</v>
      </c>
      <c r="B25" s="195"/>
      <c r="C25" s="195"/>
      <c r="D25" s="196" t="s">
        <v>277</v>
      </c>
      <c r="E25" s="196"/>
      <c r="F25" s="196"/>
      <c r="G25" s="196"/>
    </row>
    <row r="26" spans="1:7" ht="21.75" customHeight="1">
      <c r="A26" s="197" t="s">
        <v>9</v>
      </c>
      <c r="B26" s="197"/>
      <c r="C26" s="197"/>
      <c r="D26" s="196" t="s">
        <v>278</v>
      </c>
      <c r="E26" s="196"/>
      <c r="F26" s="196"/>
      <c r="G26" s="196"/>
    </row>
    <row r="27" spans="1:7" ht="63" customHeight="1">
      <c r="A27" s="197" t="s">
        <v>10</v>
      </c>
      <c r="B27" s="197"/>
      <c r="C27" s="197"/>
      <c r="D27" s="197" t="s">
        <v>245</v>
      </c>
      <c r="E27" s="197"/>
      <c r="F27" s="197"/>
      <c r="G27" s="197"/>
    </row>
    <row r="28" spans="1:7" ht="45.75" customHeight="1">
      <c r="A28" s="197" t="s">
        <v>202</v>
      </c>
      <c r="B28" s="197"/>
      <c r="C28" s="197"/>
      <c r="D28" s="202" t="s">
        <v>279</v>
      </c>
      <c r="E28" s="202"/>
      <c r="F28" s="202"/>
      <c r="G28" s="202"/>
    </row>
    <row r="29" spans="1:7" ht="21.75" customHeight="1">
      <c r="A29" s="197" t="s">
        <v>11</v>
      </c>
      <c r="B29" s="197"/>
      <c r="C29" s="197"/>
      <c r="D29" s="158"/>
      <c r="E29" s="158"/>
      <c r="F29" s="158"/>
      <c r="G29" s="158"/>
    </row>
    <row r="30" spans="1:7" ht="14.25" customHeight="1">
      <c r="A30" s="52"/>
      <c r="B30" s="52"/>
      <c r="C30" s="66"/>
      <c r="D30" s="66"/>
      <c r="E30" s="66"/>
      <c r="F30" s="58"/>
      <c r="G30" s="58"/>
    </row>
    <row r="31" spans="1:7" ht="33.75" customHeight="1">
      <c r="A31" s="192" t="s">
        <v>203</v>
      </c>
      <c r="B31" s="192"/>
      <c r="C31" s="192"/>
      <c r="D31" s="192"/>
      <c r="E31" s="192"/>
      <c r="F31" s="192"/>
      <c r="G31" s="192"/>
    </row>
    <row r="32" spans="1:7" ht="24.75" customHeight="1">
      <c r="A32" s="54"/>
      <c r="B32" s="54"/>
      <c r="C32" s="54"/>
      <c r="D32" s="57"/>
      <c r="E32" s="54"/>
      <c r="F32" s="54"/>
      <c r="G32" s="54"/>
    </row>
    <row r="33" spans="1:7" ht="29.25" customHeight="1">
      <c r="A33" s="155" t="s">
        <v>204</v>
      </c>
      <c r="B33" s="155"/>
      <c r="C33" s="155"/>
      <c r="D33" s="155"/>
      <c r="E33" s="155"/>
      <c r="F33" s="155"/>
      <c r="G33" s="155"/>
    </row>
    <row r="34" spans="1:7" ht="15">
      <c r="A34" s="190" t="s">
        <v>280</v>
      </c>
      <c r="B34" s="190"/>
      <c r="C34" s="190"/>
      <c r="D34" s="190"/>
      <c r="E34" s="190"/>
      <c r="F34" s="190"/>
      <c r="G34" s="190"/>
    </row>
    <row r="35" spans="1:7" ht="21" customHeight="1">
      <c r="A35" s="155" t="s">
        <v>205</v>
      </c>
      <c r="B35" s="155"/>
      <c r="C35" s="155"/>
      <c r="D35" s="155"/>
      <c r="E35" s="155"/>
      <c r="F35" s="155"/>
      <c r="G35" s="155"/>
    </row>
    <row r="36" spans="1:7" ht="54" customHeight="1">
      <c r="A36" s="190" t="s">
        <v>281</v>
      </c>
      <c r="B36" s="190"/>
      <c r="C36" s="190"/>
      <c r="D36" s="190"/>
      <c r="E36" s="190"/>
      <c r="F36" s="190"/>
      <c r="G36" s="190"/>
    </row>
    <row r="37" spans="1:7" ht="18.75" customHeight="1">
      <c r="A37" s="155" t="s">
        <v>206</v>
      </c>
      <c r="B37" s="155"/>
      <c r="C37" s="155"/>
      <c r="D37" s="155"/>
      <c r="E37" s="155"/>
      <c r="F37" s="155"/>
      <c r="G37" s="155"/>
    </row>
    <row r="38" spans="1:7" ht="51" customHeight="1">
      <c r="A38" s="190" t="s">
        <v>282</v>
      </c>
      <c r="B38" s="190"/>
      <c r="C38" s="190"/>
      <c r="D38" s="190"/>
      <c r="E38" s="190"/>
      <c r="F38" s="190"/>
      <c r="G38" s="190"/>
    </row>
    <row r="39" spans="1:7" ht="24" customHeight="1">
      <c r="A39" s="155" t="s">
        <v>168</v>
      </c>
      <c r="B39" s="155"/>
      <c r="C39" s="155"/>
      <c r="D39" s="155"/>
      <c r="E39" s="155"/>
      <c r="F39" s="155"/>
      <c r="G39" s="155"/>
    </row>
    <row r="40" spans="1:7" ht="15">
      <c r="A40" s="155"/>
      <c r="B40" s="155"/>
      <c r="C40" s="155"/>
      <c r="D40" s="155"/>
      <c r="E40" s="155"/>
      <c r="F40" s="155"/>
      <c r="G40" s="155"/>
    </row>
    <row r="41" spans="1:7" ht="66" customHeight="1">
      <c r="A41" s="155" t="s">
        <v>301</v>
      </c>
      <c r="B41" s="155"/>
      <c r="C41" s="155"/>
      <c r="D41" s="155"/>
      <c r="E41" s="155"/>
      <c r="F41" s="155"/>
      <c r="G41" s="155"/>
    </row>
    <row r="42" spans="1:7" ht="15">
      <c r="A42" s="155"/>
      <c r="B42" s="155"/>
      <c r="C42" s="155"/>
      <c r="D42" s="155"/>
      <c r="E42" s="155"/>
      <c r="F42" s="155"/>
      <c r="G42" s="155"/>
    </row>
    <row r="43" spans="1:7" ht="57.75" customHeight="1">
      <c r="A43" s="189" t="s">
        <v>322</v>
      </c>
      <c r="B43" s="155"/>
      <c r="C43" s="155"/>
      <c r="D43" s="155"/>
      <c r="E43" s="155"/>
      <c r="F43" s="155"/>
      <c r="G43" s="155"/>
    </row>
    <row r="44" spans="1:7" ht="15">
      <c r="A44" s="155"/>
      <c r="B44" s="155"/>
      <c r="C44" s="155"/>
      <c r="D44" s="155"/>
      <c r="E44" s="155"/>
      <c r="F44" s="155"/>
      <c r="G44" s="155"/>
    </row>
    <row r="45" spans="1:7" ht="18.75" customHeight="1">
      <c r="A45" s="180" t="s">
        <v>12</v>
      </c>
      <c r="B45" s="180"/>
      <c r="C45" s="180"/>
      <c r="D45" s="180"/>
      <c r="E45" s="180"/>
      <c r="F45" s="180"/>
      <c r="G45" s="180"/>
    </row>
    <row r="46" spans="1:7" ht="18.75" customHeight="1">
      <c r="A46" s="198" t="s">
        <v>13</v>
      </c>
      <c r="B46" s="199"/>
      <c r="C46" s="199"/>
      <c r="D46" s="199"/>
      <c r="E46" s="200"/>
      <c r="F46" s="68" t="s">
        <v>14</v>
      </c>
      <c r="G46" s="68" t="s">
        <v>15</v>
      </c>
    </row>
    <row r="47" spans="1:7" ht="15">
      <c r="A47" s="188" t="s">
        <v>253</v>
      </c>
      <c r="B47" s="188"/>
      <c r="C47" s="188"/>
      <c r="D47" s="188"/>
      <c r="E47" s="188"/>
      <c r="F47" s="69" t="s">
        <v>16</v>
      </c>
      <c r="G47" s="70">
        <f>G49+G55</f>
        <v>171426266.75</v>
      </c>
    </row>
    <row r="48" spans="1:7" ht="15">
      <c r="A48" s="159" t="s">
        <v>17</v>
      </c>
      <c r="B48" s="159"/>
      <c r="C48" s="159"/>
      <c r="D48" s="159"/>
      <c r="E48" s="159"/>
      <c r="F48" s="69"/>
      <c r="G48" s="71"/>
    </row>
    <row r="49" spans="1:7" ht="15">
      <c r="A49" s="159" t="s">
        <v>207</v>
      </c>
      <c r="B49" s="159"/>
      <c r="C49" s="159"/>
      <c r="D49" s="159"/>
      <c r="E49" s="159"/>
      <c r="F49" s="69" t="s">
        <v>18</v>
      </c>
      <c r="G49" s="71">
        <f>G51+G52+G53</f>
        <v>161716692.72</v>
      </c>
    </row>
    <row r="50" spans="1:7" ht="15">
      <c r="A50" s="159" t="s">
        <v>19</v>
      </c>
      <c r="B50" s="159"/>
      <c r="C50" s="159"/>
      <c r="D50" s="159"/>
      <c r="E50" s="159"/>
      <c r="F50" s="69"/>
      <c r="G50" s="71"/>
    </row>
    <row r="51" spans="1:7" ht="57.75" customHeight="1">
      <c r="A51" s="159" t="s">
        <v>208</v>
      </c>
      <c r="B51" s="159"/>
      <c r="C51" s="159"/>
      <c r="D51" s="159"/>
      <c r="E51" s="159"/>
      <c r="F51" s="69" t="s">
        <v>20</v>
      </c>
      <c r="G51" s="71">
        <v>161716692.72</v>
      </c>
    </row>
    <row r="52" spans="1:7" ht="45" customHeight="1">
      <c r="A52" s="159" t="s">
        <v>167</v>
      </c>
      <c r="B52" s="159"/>
      <c r="C52" s="159"/>
      <c r="D52" s="159"/>
      <c r="E52" s="159"/>
      <c r="F52" s="69" t="s">
        <v>21</v>
      </c>
      <c r="G52" s="71"/>
    </row>
    <row r="53" spans="1:7" ht="45.75" customHeight="1">
      <c r="A53" s="159" t="s">
        <v>209</v>
      </c>
      <c r="B53" s="159"/>
      <c r="C53" s="159"/>
      <c r="D53" s="159"/>
      <c r="E53" s="159"/>
      <c r="F53" s="69" t="s">
        <v>22</v>
      </c>
      <c r="G53" s="71"/>
    </row>
    <row r="54" spans="1:7" ht="19.5" customHeight="1">
      <c r="A54" s="159" t="s">
        <v>211</v>
      </c>
      <c r="B54" s="159"/>
      <c r="C54" s="159"/>
      <c r="D54" s="159"/>
      <c r="E54" s="159"/>
      <c r="F54" s="69" t="s">
        <v>23</v>
      </c>
      <c r="G54" s="71">
        <v>109146992.83</v>
      </c>
    </row>
    <row r="55" spans="1:7" ht="20.25" customHeight="1">
      <c r="A55" s="159" t="s">
        <v>210</v>
      </c>
      <c r="B55" s="159"/>
      <c r="C55" s="159"/>
      <c r="D55" s="159"/>
      <c r="E55" s="159"/>
      <c r="F55" s="69" t="s">
        <v>24</v>
      </c>
      <c r="G55" s="71">
        <v>9709574.03</v>
      </c>
    </row>
    <row r="56" spans="1:7" ht="15">
      <c r="A56" s="159" t="s">
        <v>19</v>
      </c>
      <c r="B56" s="159"/>
      <c r="C56" s="159"/>
      <c r="D56" s="159"/>
      <c r="E56" s="159"/>
      <c r="F56" s="69"/>
      <c r="G56" s="71"/>
    </row>
    <row r="57" spans="1:7" ht="15">
      <c r="A57" s="159" t="s">
        <v>25</v>
      </c>
      <c r="B57" s="159"/>
      <c r="C57" s="159"/>
      <c r="D57" s="159"/>
      <c r="E57" s="159"/>
      <c r="F57" s="69" t="s">
        <v>26</v>
      </c>
      <c r="G57" s="71">
        <v>2561536.28</v>
      </c>
    </row>
    <row r="58" spans="1:7" ht="15">
      <c r="A58" s="159" t="s">
        <v>27</v>
      </c>
      <c r="B58" s="159"/>
      <c r="C58" s="159"/>
      <c r="D58" s="159"/>
      <c r="E58" s="159"/>
      <c r="F58" s="69" t="s">
        <v>28</v>
      </c>
      <c r="G58" s="71">
        <v>357572</v>
      </c>
    </row>
    <row r="59" spans="1:7" ht="15">
      <c r="A59" s="188" t="s">
        <v>29</v>
      </c>
      <c r="B59" s="188"/>
      <c r="C59" s="188"/>
      <c r="D59" s="188"/>
      <c r="E59" s="188"/>
      <c r="F59" s="69" t="s">
        <v>30</v>
      </c>
      <c r="G59" s="70">
        <f>G61+G62+G72</f>
        <v>32003.6</v>
      </c>
    </row>
    <row r="60" spans="1:7" ht="15">
      <c r="A60" s="159" t="s">
        <v>17</v>
      </c>
      <c r="B60" s="159"/>
      <c r="C60" s="159"/>
      <c r="D60" s="159"/>
      <c r="E60" s="159"/>
      <c r="F60" s="69"/>
      <c r="G60" s="71"/>
    </row>
    <row r="61" spans="1:7" ht="34.5" customHeight="1">
      <c r="A61" s="159" t="s">
        <v>212</v>
      </c>
      <c r="B61" s="159"/>
      <c r="C61" s="159"/>
      <c r="D61" s="159"/>
      <c r="E61" s="159"/>
      <c r="F61" s="69" t="s">
        <v>31</v>
      </c>
      <c r="G61" s="71"/>
    </row>
    <row r="62" spans="1:7" ht="42" customHeight="1">
      <c r="A62" s="159" t="s">
        <v>213</v>
      </c>
      <c r="B62" s="159"/>
      <c r="C62" s="159"/>
      <c r="D62" s="159"/>
      <c r="E62" s="159"/>
      <c r="F62" s="69" t="s">
        <v>32</v>
      </c>
      <c r="G62" s="71">
        <f>G64+G65+G66+G67+G68+G69+G70+G71</f>
        <v>1756.6</v>
      </c>
    </row>
    <row r="63" spans="1:7" ht="15">
      <c r="A63" s="159" t="s">
        <v>19</v>
      </c>
      <c r="B63" s="159"/>
      <c r="C63" s="159"/>
      <c r="D63" s="159"/>
      <c r="E63" s="159"/>
      <c r="F63" s="69"/>
      <c r="G63" s="71"/>
    </row>
    <row r="64" spans="1:7" ht="15">
      <c r="A64" s="159" t="s">
        <v>33</v>
      </c>
      <c r="B64" s="159"/>
      <c r="C64" s="159"/>
      <c r="D64" s="159"/>
      <c r="E64" s="159"/>
      <c r="F64" s="69" t="s">
        <v>34</v>
      </c>
      <c r="G64" s="71">
        <v>1756.6</v>
      </c>
    </row>
    <row r="65" spans="1:7" ht="15">
      <c r="A65" s="159" t="s">
        <v>35</v>
      </c>
      <c r="B65" s="159"/>
      <c r="C65" s="159"/>
      <c r="D65" s="159"/>
      <c r="E65" s="159"/>
      <c r="F65" s="69" t="s">
        <v>36</v>
      </c>
      <c r="G65" s="71"/>
    </row>
    <row r="66" spans="1:7" ht="15">
      <c r="A66" s="159" t="s">
        <v>37</v>
      </c>
      <c r="B66" s="159"/>
      <c r="C66" s="159"/>
      <c r="D66" s="159"/>
      <c r="E66" s="159"/>
      <c r="F66" s="69" t="s">
        <v>38</v>
      </c>
      <c r="G66" s="71"/>
    </row>
    <row r="67" spans="1:7" ht="15">
      <c r="A67" s="159" t="s">
        <v>39</v>
      </c>
      <c r="B67" s="159"/>
      <c r="C67" s="159"/>
      <c r="D67" s="159"/>
      <c r="E67" s="159"/>
      <c r="F67" s="69" t="s">
        <v>40</v>
      </c>
      <c r="G67" s="71"/>
    </row>
    <row r="68" spans="1:7" ht="15">
      <c r="A68" s="159" t="s">
        <v>41</v>
      </c>
      <c r="B68" s="159"/>
      <c r="C68" s="159"/>
      <c r="D68" s="159"/>
      <c r="E68" s="159"/>
      <c r="F68" s="69" t="s">
        <v>42</v>
      </c>
      <c r="G68" s="71"/>
    </row>
    <row r="69" spans="1:7" ht="15">
      <c r="A69" s="159" t="s">
        <v>43</v>
      </c>
      <c r="B69" s="159"/>
      <c r="C69" s="159"/>
      <c r="D69" s="159"/>
      <c r="E69" s="159"/>
      <c r="F69" s="69" t="s">
        <v>44</v>
      </c>
      <c r="G69" s="71"/>
    </row>
    <row r="70" spans="1:7" ht="15">
      <c r="A70" s="159" t="s">
        <v>47</v>
      </c>
      <c r="B70" s="159"/>
      <c r="C70" s="159"/>
      <c r="D70" s="159"/>
      <c r="E70" s="159"/>
      <c r="F70" s="69" t="s">
        <v>45</v>
      </c>
      <c r="G70" s="71"/>
    </row>
    <row r="71" spans="1:7" ht="15">
      <c r="A71" s="159" t="s">
        <v>49</v>
      </c>
      <c r="B71" s="159"/>
      <c r="C71" s="159"/>
      <c r="D71" s="159"/>
      <c r="E71" s="159"/>
      <c r="F71" s="69" t="s">
        <v>46</v>
      </c>
      <c r="G71" s="71"/>
    </row>
    <row r="72" spans="1:7" ht="46.5" customHeight="1">
      <c r="A72" s="161" t="s">
        <v>51</v>
      </c>
      <c r="B72" s="162"/>
      <c r="C72" s="162"/>
      <c r="D72" s="162"/>
      <c r="E72" s="163"/>
      <c r="F72" s="69" t="s">
        <v>48</v>
      </c>
      <c r="G72" s="71">
        <f>G74+G75+G76+G77+G78+G79+G80+G81</f>
        <v>30247</v>
      </c>
    </row>
    <row r="73" spans="1:7" ht="15">
      <c r="A73" s="159" t="s">
        <v>19</v>
      </c>
      <c r="B73" s="159"/>
      <c r="C73" s="159"/>
      <c r="D73" s="159"/>
      <c r="E73" s="159"/>
      <c r="F73" s="69"/>
      <c r="G73" s="71"/>
    </row>
    <row r="74" spans="1:7" ht="15">
      <c r="A74" s="159" t="s">
        <v>53</v>
      </c>
      <c r="B74" s="159"/>
      <c r="C74" s="159"/>
      <c r="D74" s="159"/>
      <c r="E74" s="159"/>
      <c r="F74" s="69" t="s">
        <v>50</v>
      </c>
      <c r="G74" s="71">
        <v>6070</v>
      </c>
    </row>
    <row r="75" spans="1:7" ht="15">
      <c r="A75" s="187" t="s">
        <v>55</v>
      </c>
      <c r="B75" s="187"/>
      <c r="C75" s="187"/>
      <c r="D75" s="187"/>
      <c r="E75" s="187"/>
      <c r="F75" s="69" t="s">
        <v>52</v>
      </c>
      <c r="G75" s="71"/>
    </row>
    <row r="76" spans="1:7" ht="15">
      <c r="A76" s="159" t="s">
        <v>57</v>
      </c>
      <c r="B76" s="159"/>
      <c r="C76" s="159"/>
      <c r="D76" s="159"/>
      <c r="E76" s="159"/>
      <c r="F76" s="69" t="s">
        <v>54</v>
      </c>
      <c r="G76" s="71"/>
    </row>
    <row r="77" spans="1:7" ht="15">
      <c r="A77" s="159" t="s">
        <v>59</v>
      </c>
      <c r="B77" s="159"/>
      <c r="C77" s="159"/>
      <c r="D77" s="159"/>
      <c r="E77" s="159"/>
      <c r="F77" s="69" t="s">
        <v>56</v>
      </c>
      <c r="G77" s="71"/>
    </row>
    <row r="78" spans="1:7" ht="15">
      <c r="A78" s="159" t="s">
        <v>61</v>
      </c>
      <c r="B78" s="159"/>
      <c r="C78" s="159"/>
      <c r="D78" s="159"/>
      <c r="E78" s="159"/>
      <c r="F78" s="69" t="s">
        <v>58</v>
      </c>
      <c r="G78" s="71">
        <v>24177</v>
      </c>
    </row>
    <row r="79" spans="1:7" ht="15">
      <c r="A79" s="159" t="s">
        <v>63</v>
      </c>
      <c r="B79" s="159"/>
      <c r="C79" s="159"/>
      <c r="D79" s="159"/>
      <c r="E79" s="159"/>
      <c r="F79" s="69" t="s">
        <v>60</v>
      </c>
      <c r="G79" s="71"/>
    </row>
    <row r="80" spans="1:7" ht="15">
      <c r="A80" s="159" t="s">
        <v>67</v>
      </c>
      <c r="B80" s="159"/>
      <c r="C80" s="159"/>
      <c r="D80" s="159"/>
      <c r="E80" s="159"/>
      <c r="F80" s="69" t="s">
        <v>62</v>
      </c>
      <c r="G80" s="71"/>
    </row>
    <row r="81" spans="1:7" ht="15">
      <c r="A81" s="159" t="s">
        <v>69</v>
      </c>
      <c r="B81" s="159"/>
      <c r="C81" s="159"/>
      <c r="D81" s="159"/>
      <c r="E81" s="159"/>
      <c r="F81" s="69" t="s">
        <v>64</v>
      </c>
      <c r="G81" s="71"/>
    </row>
    <row r="82" spans="1:7" ht="15">
      <c r="A82" s="188" t="s">
        <v>71</v>
      </c>
      <c r="B82" s="188"/>
      <c r="C82" s="188"/>
      <c r="D82" s="188"/>
      <c r="E82" s="188"/>
      <c r="F82" s="69" t="s">
        <v>65</v>
      </c>
      <c r="G82" s="70">
        <f>G84+G85+G98</f>
        <v>2857996.0700000003</v>
      </c>
    </row>
    <row r="83" spans="1:7" ht="15">
      <c r="A83" s="159" t="s">
        <v>17</v>
      </c>
      <c r="B83" s="159"/>
      <c r="C83" s="159"/>
      <c r="D83" s="159"/>
      <c r="E83" s="159"/>
      <c r="F83" s="69" t="s">
        <v>66</v>
      </c>
      <c r="G83" s="71"/>
    </row>
    <row r="84" spans="1:7" ht="15">
      <c r="A84" s="159" t="s">
        <v>73</v>
      </c>
      <c r="B84" s="159"/>
      <c r="C84" s="159"/>
      <c r="D84" s="159"/>
      <c r="E84" s="159"/>
      <c r="F84" s="69" t="s">
        <v>68</v>
      </c>
      <c r="G84" s="71">
        <v>1005186.01</v>
      </c>
    </row>
    <row r="85" spans="1:7" ht="41.25" customHeight="1">
      <c r="A85" s="159" t="s">
        <v>214</v>
      </c>
      <c r="B85" s="159"/>
      <c r="C85" s="159"/>
      <c r="D85" s="159"/>
      <c r="E85" s="159"/>
      <c r="F85" s="69" t="s">
        <v>70</v>
      </c>
      <c r="G85" s="71">
        <v>1852810.06</v>
      </c>
    </row>
    <row r="86" spans="1:7" ht="15">
      <c r="A86" s="159" t="s">
        <v>19</v>
      </c>
      <c r="B86" s="159"/>
      <c r="C86" s="159"/>
      <c r="D86" s="159"/>
      <c r="E86" s="159"/>
      <c r="F86" s="69"/>
      <c r="G86" s="71"/>
    </row>
    <row r="87" spans="1:7" ht="15">
      <c r="A87" s="159" t="s">
        <v>76</v>
      </c>
      <c r="B87" s="159"/>
      <c r="C87" s="159"/>
      <c r="D87" s="159"/>
      <c r="E87" s="159"/>
      <c r="F87" s="69" t="s">
        <v>72</v>
      </c>
      <c r="G87" s="71">
        <v>695868.57</v>
      </c>
    </row>
    <row r="88" spans="1:7" ht="15">
      <c r="A88" s="159" t="s">
        <v>78</v>
      </c>
      <c r="B88" s="159"/>
      <c r="C88" s="159"/>
      <c r="D88" s="159"/>
      <c r="E88" s="159"/>
      <c r="F88" s="69" t="s">
        <v>74</v>
      </c>
      <c r="G88" s="71"/>
    </row>
    <row r="89" spans="1:7" ht="15">
      <c r="A89" s="159" t="s">
        <v>80</v>
      </c>
      <c r="B89" s="159"/>
      <c r="C89" s="159"/>
      <c r="D89" s="159"/>
      <c r="E89" s="159"/>
      <c r="F89" s="69" t="s">
        <v>75</v>
      </c>
      <c r="G89" s="71"/>
    </row>
    <row r="90" spans="1:7" ht="15">
      <c r="A90" s="159" t="s">
        <v>82</v>
      </c>
      <c r="B90" s="159"/>
      <c r="C90" s="159"/>
      <c r="D90" s="159"/>
      <c r="E90" s="159"/>
      <c r="F90" s="69" t="s">
        <v>77</v>
      </c>
      <c r="G90" s="71"/>
    </row>
    <row r="91" spans="1:7" ht="15">
      <c r="A91" s="159" t="s">
        <v>84</v>
      </c>
      <c r="B91" s="159"/>
      <c r="C91" s="159"/>
      <c r="D91" s="159"/>
      <c r="E91" s="159"/>
      <c r="F91" s="69" t="s">
        <v>79</v>
      </c>
      <c r="G91" s="71">
        <v>44264.34</v>
      </c>
    </row>
    <row r="92" spans="1:7" ht="15">
      <c r="A92" s="159" t="s">
        <v>86</v>
      </c>
      <c r="B92" s="159"/>
      <c r="C92" s="159"/>
      <c r="D92" s="159"/>
      <c r="E92" s="159"/>
      <c r="F92" s="69" t="s">
        <v>81</v>
      </c>
      <c r="G92" s="71">
        <v>1657.36</v>
      </c>
    </row>
    <row r="93" spans="1:7" ht="15">
      <c r="A93" s="159" t="s">
        <v>88</v>
      </c>
      <c r="B93" s="159"/>
      <c r="C93" s="159"/>
      <c r="D93" s="159"/>
      <c r="E93" s="159"/>
      <c r="F93" s="69" t="s">
        <v>83</v>
      </c>
      <c r="G93" s="71"/>
    </row>
    <row r="94" spans="1:7" ht="15">
      <c r="A94" s="159" t="s">
        <v>92</v>
      </c>
      <c r="B94" s="159"/>
      <c r="C94" s="159"/>
      <c r="D94" s="159"/>
      <c r="E94" s="159"/>
      <c r="F94" s="69" t="s">
        <v>85</v>
      </c>
      <c r="G94" s="71"/>
    </row>
    <row r="95" spans="1:7" ht="15">
      <c r="A95" s="159" t="s">
        <v>94</v>
      </c>
      <c r="B95" s="159"/>
      <c r="C95" s="159"/>
      <c r="D95" s="159"/>
      <c r="E95" s="159"/>
      <c r="F95" s="69" t="s">
        <v>87</v>
      </c>
      <c r="G95" s="71"/>
    </row>
    <row r="96" spans="1:7" ht="15">
      <c r="A96" s="159" t="s">
        <v>96</v>
      </c>
      <c r="B96" s="159"/>
      <c r="C96" s="159"/>
      <c r="D96" s="159"/>
      <c r="E96" s="159"/>
      <c r="F96" s="69" t="s">
        <v>89</v>
      </c>
      <c r="G96" s="71"/>
    </row>
    <row r="97" spans="1:7" ht="15">
      <c r="A97" s="159" t="s">
        <v>98</v>
      </c>
      <c r="B97" s="159"/>
      <c r="C97" s="159"/>
      <c r="D97" s="159"/>
      <c r="E97" s="159"/>
      <c r="F97" s="69" t="s">
        <v>90</v>
      </c>
      <c r="G97" s="71"/>
    </row>
    <row r="98" spans="1:7" ht="39" customHeight="1">
      <c r="A98" s="159" t="s">
        <v>100</v>
      </c>
      <c r="B98" s="159"/>
      <c r="C98" s="159"/>
      <c r="D98" s="159"/>
      <c r="E98" s="159"/>
      <c r="F98" s="69" t="s">
        <v>91</v>
      </c>
      <c r="G98" s="71"/>
    </row>
    <row r="99" spans="1:7" ht="15">
      <c r="A99" s="159" t="s">
        <v>19</v>
      </c>
      <c r="B99" s="159"/>
      <c r="C99" s="159"/>
      <c r="D99" s="159"/>
      <c r="E99" s="159"/>
      <c r="F99" s="69"/>
      <c r="G99" s="71"/>
    </row>
    <row r="100" spans="1:7" ht="15">
      <c r="A100" s="159" t="s">
        <v>102</v>
      </c>
      <c r="B100" s="159"/>
      <c r="C100" s="159"/>
      <c r="D100" s="159"/>
      <c r="E100" s="159"/>
      <c r="F100" s="69" t="s">
        <v>93</v>
      </c>
      <c r="G100" s="71"/>
    </row>
    <row r="101" spans="1:7" ht="15">
      <c r="A101" s="159" t="s">
        <v>104</v>
      </c>
      <c r="B101" s="159"/>
      <c r="C101" s="159"/>
      <c r="D101" s="159"/>
      <c r="E101" s="159"/>
      <c r="F101" s="69" t="s">
        <v>95</v>
      </c>
      <c r="G101" s="71"/>
    </row>
    <row r="102" spans="1:7" ht="15">
      <c r="A102" s="187" t="s">
        <v>106</v>
      </c>
      <c r="B102" s="187"/>
      <c r="C102" s="187"/>
      <c r="D102" s="187"/>
      <c r="E102" s="187"/>
      <c r="F102" s="69" t="s">
        <v>97</v>
      </c>
      <c r="G102" s="71"/>
    </row>
    <row r="103" spans="1:7" ht="15">
      <c r="A103" s="159" t="s">
        <v>108</v>
      </c>
      <c r="B103" s="159"/>
      <c r="C103" s="159"/>
      <c r="D103" s="159"/>
      <c r="E103" s="159"/>
      <c r="F103" s="69" t="s">
        <v>99</v>
      </c>
      <c r="G103" s="71"/>
    </row>
    <row r="104" spans="1:7" ht="15">
      <c r="A104" s="159" t="s">
        <v>110</v>
      </c>
      <c r="B104" s="159"/>
      <c r="C104" s="159"/>
      <c r="D104" s="159"/>
      <c r="E104" s="159"/>
      <c r="F104" s="69" t="s">
        <v>101</v>
      </c>
      <c r="G104" s="71"/>
    </row>
    <row r="105" spans="1:7" ht="15">
      <c r="A105" s="159" t="s">
        <v>112</v>
      </c>
      <c r="B105" s="159"/>
      <c r="C105" s="159"/>
      <c r="D105" s="159"/>
      <c r="E105" s="159"/>
      <c r="F105" s="69" t="s">
        <v>103</v>
      </c>
      <c r="G105" s="71"/>
    </row>
    <row r="106" spans="1:7" ht="15">
      <c r="A106" s="159" t="s">
        <v>114</v>
      </c>
      <c r="B106" s="159"/>
      <c r="C106" s="159"/>
      <c r="D106" s="159"/>
      <c r="E106" s="159"/>
      <c r="F106" s="69" t="s">
        <v>105</v>
      </c>
      <c r="G106" s="71"/>
    </row>
    <row r="107" spans="1:7" ht="15">
      <c r="A107" s="159" t="s">
        <v>115</v>
      </c>
      <c r="B107" s="159"/>
      <c r="C107" s="159"/>
      <c r="D107" s="159"/>
      <c r="E107" s="159"/>
      <c r="F107" s="69" t="s">
        <v>107</v>
      </c>
      <c r="G107" s="71"/>
    </row>
    <row r="108" spans="1:7" ht="15">
      <c r="A108" s="159" t="s">
        <v>116</v>
      </c>
      <c r="B108" s="159"/>
      <c r="C108" s="159"/>
      <c r="D108" s="159"/>
      <c r="E108" s="159"/>
      <c r="F108" s="69" t="s">
        <v>109</v>
      </c>
      <c r="G108" s="71"/>
    </row>
    <row r="109" spans="1:7" ht="15">
      <c r="A109" s="159" t="s">
        <v>117</v>
      </c>
      <c r="B109" s="159"/>
      <c r="C109" s="159"/>
      <c r="D109" s="159"/>
      <c r="E109" s="159"/>
      <c r="F109" s="69" t="s">
        <v>111</v>
      </c>
      <c r="G109" s="71"/>
    </row>
    <row r="110" spans="1:7" ht="15">
      <c r="A110" s="159" t="s">
        <v>118</v>
      </c>
      <c r="B110" s="159"/>
      <c r="C110" s="159"/>
      <c r="D110" s="159"/>
      <c r="E110" s="159"/>
      <c r="F110" s="69" t="s">
        <v>113</v>
      </c>
      <c r="G110" s="71"/>
    </row>
    <row r="111" spans="1:7" ht="243.75" customHeight="1">
      <c r="A111" s="158" t="s">
        <v>119</v>
      </c>
      <c r="B111" s="158"/>
      <c r="C111" s="158"/>
      <c r="D111" s="158"/>
      <c r="E111" s="158"/>
      <c r="F111" s="158"/>
      <c r="G111" s="158"/>
    </row>
    <row r="112" spans="1:7" ht="27.75" customHeight="1">
      <c r="A112" s="180" t="s">
        <v>120</v>
      </c>
      <c r="B112" s="180"/>
      <c r="C112" s="180"/>
      <c r="D112" s="180"/>
      <c r="E112" s="180"/>
      <c r="F112" s="180"/>
      <c r="G112" s="180"/>
    </row>
    <row r="113" spans="1:7" ht="18.75" customHeight="1">
      <c r="A113" s="181" t="s">
        <v>13</v>
      </c>
      <c r="B113" s="181"/>
      <c r="C113" s="181"/>
      <c r="D113" s="182" t="s">
        <v>221</v>
      </c>
      <c r="E113" s="184" t="s">
        <v>121</v>
      </c>
      <c r="F113" s="185" t="s">
        <v>122</v>
      </c>
      <c r="G113" s="186"/>
    </row>
    <row r="114" spans="1:7" ht="118.5" customHeight="1">
      <c r="A114" s="181"/>
      <c r="B114" s="181"/>
      <c r="C114" s="181"/>
      <c r="D114" s="183"/>
      <c r="E114" s="184"/>
      <c r="F114" s="102" t="s">
        <v>222</v>
      </c>
      <c r="G114" s="103" t="s">
        <v>223</v>
      </c>
    </row>
    <row r="115" spans="1:7" ht="15">
      <c r="A115" s="160" t="s">
        <v>123</v>
      </c>
      <c r="B115" s="160"/>
      <c r="C115" s="160"/>
      <c r="D115" s="69"/>
      <c r="E115" s="63"/>
      <c r="F115" s="63"/>
      <c r="G115" s="72"/>
    </row>
    <row r="116" spans="1:7" ht="15">
      <c r="A116" s="164" t="s">
        <v>124</v>
      </c>
      <c r="B116" s="164"/>
      <c r="C116" s="164"/>
      <c r="D116" s="69"/>
      <c r="E116" s="126">
        <f>E118+E123+E137</f>
        <v>40482100</v>
      </c>
      <c r="F116" s="126">
        <f>F118+F123+F137</f>
        <v>40482100</v>
      </c>
      <c r="G116" s="72"/>
    </row>
    <row r="117" spans="1:7" ht="15">
      <c r="A117" s="160" t="s">
        <v>125</v>
      </c>
      <c r="B117" s="160"/>
      <c r="C117" s="160"/>
      <c r="D117" s="69"/>
      <c r="E117" s="63"/>
      <c r="F117" s="63"/>
      <c r="G117" s="72"/>
    </row>
    <row r="118" spans="1:7" ht="15">
      <c r="A118" s="160" t="s">
        <v>215</v>
      </c>
      <c r="B118" s="160"/>
      <c r="C118" s="160"/>
      <c r="D118" s="69"/>
      <c r="E118" s="105">
        <f>F118</f>
        <v>39681100</v>
      </c>
      <c r="F118" s="71">
        <f>F122</f>
        <v>39681100</v>
      </c>
      <c r="G118" s="72"/>
    </row>
    <row r="119" spans="1:7" ht="15">
      <c r="A119" s="161" t="s">
        <v>125</v>
      </c>
      <c r="B119" s="162"/>
      <c r="C119" s="163"/>
      <c r="D119" s="69"/>
      <c r="E119" s="105"/>
      <c r="F119" s="63"/>
      <c r="G119" s="72"/>
    </row>
    <row r="120" spans="1:7" ht="15">
      <c r="A120" s="152" t="s">
        <v>192</v>
      </c>
      <c r="B120" s="153"/>
      <c r="C120" s="154"/>
      <c r="D120" s="69"/>
      <c r="E120" s="105">
        <f>F120</f>
        <v>0</v>
      </c>
      <c r="F120" s="63"/>
      <c r="G120" s="72"/>
    </row>
    <row r="121" spans="1:7" ht="15">
      <c r="A121" s="174" t="s">
        <v>282</v>
      </c>
      <c r="B121" s="175"/>
      <c r="C121" s="176"/>
      <c r="D121" s="69"/>
      <c r="E121" s="63"/>
      <c r="F121" s="63"/>
      <c r="G121" s="72"/>
    </row>
    <row r="122" spans="1:7" ht="77.25" customHeight="1">
      <c r="A122" s="177"/>
      <c r="B122" s="178"/>
      <c r="C122" s="179"/>
      <c r="D122" s="69"/>
      <c r="E122" s="71">
        <f>F122</f>
        <v>39681100</v>
      </c>
      <c r="F122" s="71">
        <f>'Приложение 1 к ФХД'!E43</f>
        <v>39681100</v>
      </c>
      <c r="G122" s="72"/>
    </row>
    <row r="123" spans="1:7" ht="15">
      <c r="A123" s="152" t="s">
        <v>126</v>
      </c>
      <c r="B123" s="153"/>
      <c r="C123" s="154"/>
      <c r="D123" s="69"/>
      <c r="E123" s="124">
        <f>SUM(E125:E136)</f>
        <v>635000</v>
      </c>
      <c r="F123" s="124">
        <f>SUM(F125:F136)</f>
        <v>635000</v>
      </c>
      <c r="G123" s="72"/>
    </row>
    <row r="124" spans="1:7" ht="15">
      <c r="A124" s="161" t="s">
        <v>125</v>
      </c>
      <c r="B124" s="162"/>
      <c r="C124" s="163"/>
      <c r="D124" s="69"/>
      <c r="E124" s="105">
        <f aca="true" t="shared" si="0" ref="E124:E130">F124</f>
        <v>0</v>
      </c>
      <c r="F124" s="63"/>
      <c r="G124" s="72"/>
    </row>
    <row r="125" spans="1:7" ht="33" customHeight="1">
      <c r="A125" s="152" t="s">
        <v>287</v>
      </c>
      <c r="B125" s="153"/>
      <c r="C125" s="154"/>
      <c r="D125" s="69"/>
      <c r="E125" s="64">
        <f t="shared" si="0"/>
        <v>635000</v>
      </c>
      <c r="F125" s="77">
        <v>635000</v>
      </c>
      <c r="G125" s="72"/>
    </row>
    <row r="126" spans="1:7" ht="31.5" customHeight="1">
      <c r="A126" s="161" t="s">
        <v>290</v>
      </c>
      <c r="B126" s="162"/>
      <c r="C126" s="163"/>
      <c r="D126" s="69"/>
      <c r="E126" s="64">
        <f t="shared" si="0"/>
        <v>0</v>
      </c>
      <c r="F126" s="77"/>
      <c r="G126" s="72"/>
    </row>
    <row r="127" spans="1:7" ht="15" hidden="1">
      <c r="A127" s="160" t="s">
        <v>127</v>
      </c>
      <c r="B127" s="160"/>
      <c r="C127" s="160"/>
      <c r="D127" s="69"/>
      <c r="E127" s="105">
        <f t="shared" si="0"/>
        <v>0</v>
      </c>
      <c r="F127" s="63"/>
      <c r="G127" s="72"/>
    </row>
    <row r="128" spans="1:7" ht="15" hidden="1">
      <c r="A128" s="161" t="s">
        <v>125</v>
      </c>
      <c r="B128" s="162"/>
      <c r="C128" s="163"/>
      <c r="D128" s="69"/>
      <c r="E128" s="105">
        <f t="shared" si="0"/>
        <v>0</v>
      </c>
      <c r="F128" s="63"/>
      <c r="G128" s="72"/>
    </row>
    <row r="129" spans="1:7" ht="15" hidden="1">
      <c r="A129" s="152" t="s">
        <v>216</v>
      </c>
      <c r="B129" s="153"/>
      <c r="C129" s="154"/>
      <c r="D129" s="69"/>
      <c r="E129" s="105">
        <f t="shared" si="0"/>
        <v>0</v>
      </c>
      <c r="F129" s="63"/>
      <c r="G129" s="72"/>
    </row>
    <row r="130" spans="1:7" ht="15" hidden="1">
      <c r="A130" s="152" t="s">
        <v>217</v>
      </c>
      <c r="B130" s="153"/>
      <c r="C130" s="154"/>
      <c r="D130" s="69"/>
      <c r="E130" s="105">
        <f t="shared" si="0"/>
        <v>0</v>
      </c>
      <c r="F130" s="63"/>
      <c r="G130" s="72"/>
    </row>
    <row r="131" spans="1:7" ht="17.25" customHeight="1">
      <c r="A131" s="171" t="s">
        <v>298</v>
      </c>
      <c r="B131" s="172"/>
      <c r="C131" s="173"/>
      <c r="D131" s="69"/>
      <c r="E131" s="123">
        <f aca="true" t="shared" si="1" ref="E131:E137">F131</f>
        <v>0</v>
      </c>
      <c r="F131" s="71"/>
      <c r="G131" s="72"/>
    </row>
    <row r="132" spans="1:7" ht="33.75" customHeight="1">
      <c r="A132" s="171" t="s">
        <v>312</v>
      </c>
      <c r="B132" s="172"/>
      <c r="C132" s="173"/>
      <c r="D132" s="69"/>
      <c r="E132" s="123">
        <f>F132</f>
        <v>0</v>
      </c>
      <c r="F132" s="71"/>
      <c r="G132" s="72"/>
    </row>
    <row r="133" spans="1:7" ht="24" customHeight="1">
      <c r="A133" s="171" t="s">
        <v>299</v>
      </c>
      <c r="B133" s="172"/>
      <c r="C133" s="173"/>
      <c r="D133" s="69"/>
      <c r="E133" s="123">
        <f t="shared" si="1"/>
        <v>0</v>
      </c>
      <c r="F133" s="71"/>
      <c r="G133" s="72"/>
    </row>
    <row r="134" spans="1:7" ht="33" customHeight="1">
      <c r="A134" s="171" t="s">
        <v>296</v>
      </c>
      <c r="B134" s="172"/>
      <c r="C134" s="173"/>
      <c r="D134" s="69"/>
      <c r="E134" s="123">
        <f t="shared" si="1"/>
        <v>0</v>
      </c>
      <c r="F134" s="71"/>
      <c r="G134" s="72"/>
    </row>
    <row r="135" spans="1:7" ht="22.5" customHeight="1">
      <c r="A135" s="171" t="s">
        <v>300</v>
      </c>
      <c r="B135" s="172"/>
      <c r="C135" s="173"/>
      <c r="D135" s="69"/>
      <c r="E135" s="123">
        <f>F135</f>
        <v>0</v>
      </c>
      <c r="F135" s="71"/>
      <c r="G135" s="72"/>
    </row>
    <row r="136" spans="1:7" ht="30" customHeight="1">
      <c r="A136" s="161" t="s">
        <v>289</v>
      </c>
      <c r="B136" s="162"/>
      <c r="C136" s="163"/>
      <c r="D136" s="69"/>
      <c r="E136" s="123">
        <f>F136</f>
        <v>0</v>
      </c>
      <c r="F136" s="71"/>
      <c r="G136" s="72"/>
    </row>
    <row r="137" spans="1:7" ht="15">
      <c r="A137" s="160" t="s">
        <v>128</v>
      </c>
      <c r="B137" s="160"/>
      <c r="C137" s="160"/>
      <c r="D137" s="69"/>
      <c r="E137" s="75">
        <f t="shared" si="1"/>
        <v>166000</v>
      </c>
      <c r="F137" s="122">
        <f>'Приложение 1 к ФХД'!K43</f>
        <v>166000</v>
      </c>
      <c r="G137" s="72"/>
    </row>
    <row r="138" spans="1:7" ht="15">
      <c r="A138" s="168" t="s">
        <v>125</v>
      </c>
      <c r="B138" s="169"/>
      <c r="C138" s="170"/>
      <c r="D138" s="73"/>
      <c r="E138" s="61"/>
      <c r="F138" s="63"/>
      <c r="G138" s="72"/>
    </row>
    <row r="139" spans="1:7" ht="45" customHeight="1">
      <c r="A139" s="160" t="s">
        <v>218</v>
      </c>
      <c r="B139" s="160"/>
      <c r="C139" s="160"/>
      <c r="D139" s="69"/>
      <c r="E139" s="71">
        <f>F139</f>
        <v>90000</v>
      </c>
      <c r="F139" s="71">
        <f>'Приложение 1 к ФХД'!M43</f>
        <v>90000</v>
      </c>
      <c r="G139" s="72"/>
    </row>
    <row r="140" spans="1:7" ht="15">
      <c r="A140" s="160" t="s">
        <v>129</v>
      </c>
      <c r="B140" s="160"/>
      <c r="C140" s="160"/>
      <c r="D140" s="69"/>
      <c r="E140" s="106">
        <f>E116+E115-E141</f>
        <v>0</v>
      </c>
      <c r="F140" s="106">
        <f>F116+F115-F141</f>
        <v>0</v>
      </c>
      <c r="G140" s="72"/>
    </row>
    <row r="141" spans="1:7" s="76" customFormat="1" ht="15">
      <c r="A141" s="164" t="s">
        <v>130</v>
      </c>
      <c r="B141" s="164"/>
      <c r="C141" s="164"/>
      <c r="D141" s="74" t="s">
        <v>224</v>
      </c>
      <c r="E141" s="134">
        <f>E143+E152+E165+E169+E171+E172</f>
        <v>40482100</v>
      </c>
      <c r="F141" s="134">
        <f>F143+F152+F165+F169+F171+F172</f>
        <v>40482100</v>
      </c>
      <c r="G141" s="72"/>
    </row>
    <row r="142" spans="1:7" ht="15">
      <c r="A142" s="160" t="s">
        <v>125</v>
      </c>
      <c r="B142" s="160"/>
      <c r="C142" s="160"/>
      <c r="D142" s="69"/>
      <c r="E142" s="77">
        <f>F142</f>
        <v>0</v>
      </c>
      <c r="F142" s="63"/>
      <c r="G142" s="72"/>
    </row>
    <row r="143" spans="1:7" ht="15">
      <c r="A143" s="203" t="s">
        <v>131</v>
      </c>
      <c r="B143" s="203"/>
      <c r="C143" s="203"/>
      <c r="D143" s="78" t="s">
        <v>225</v>
      </c>
      <c r="E143" s="79">
        <f>E145+E146+E147+E151</f>
        <v>36905000</v>
      </c>
      <c r="F143" s="79">
        <f>F145+F146+F147+F151</f>
        <v>36905000</v>
      </c>
      <c r="G143" s="72"/>
    </row>
    <row r="144" spans="1:7" ht="15">
      <c r="A144" s="161" t="s">
        <v>17</v>
      </c>
      <c r="B144" s="162"/>
      <c r="C144" s="162"/>
      <c r="D144" s="80"/>
      <c r="E144" s="77"/>
      <c r="F144" s="63"/>
      <c r="G144" s="72"/>
    </row>
    <row r="145" spans="1:7" ht="15">
      <c r="A145" s="160" t="s">
        <v>132</v>
      </c>
      <c r="B145" s="160"/>
      <c r="C145" s="160"/>
      <c r="D145" s="81" t="s">
        <v>226</v>
      </c>
      <c r="E145" s="127">
        <f aca="true" t="shared" si="2" ref="E145:E178">F145</f>
        <v>28343000</v>
      </c>
      <c r="F145" s="149">
        <f>'Приложение 1 к ФХД'!D16</f>
        <v>28343000</v>
      </c>
      <c r="G145" s="72"/>
    </row>
    <row r="146" spans="1:7" ht="33" customHeight="1">
      <c r="A146" s="161" t="s">
        <v>264</v>
      </c>
      <c r="B146" s="162"/>
      <c r="C146" s="163"/>
      <c r="D146" s="81"/>
      <c r="E146" s="77">
        <f t="shared" si="2"/>
        <v>0</v>
      </c>
      <c r="F146" s="118"/>
      <c r="G146" s="72"/>
    </row>
    <row r="147" spans="1:7" ht="15">
      <c r="A147" s="164" t="s">
        <v>263</v>
      </c>
      <c r="B147" s="164"/>
      <c r="C147" s="164"/>
      <c r="D147" s="81" t="s">
        <v>228</v>
      </c>
      <c r="E147" s="77">
        <f t="shared" si="2"/>
        <v>2000</v>
      </c>
      <c r="F147" s="118">
        <f>'Приложение 1 к ФХД'!D17</f>
        <v>2000</v>
      </c>
      <c r="G147" s="72"/>
    </row>
    <row r="148" spans="1:7" ht="30.75" customHeight="1">
      <c r="A148" s="161" t="s">
        <v>177</v>
      </c>
      <c r="B148" s="162"/>
      <c r="C148" s="163"/>
      <c r="D148" s="81"/>
      <c r="E148" s="77">
        <f t="shared" si="2"/>
        <v>0</v>
      </c>
      <c r="F148" s="125">
        <f>'Приложение 1 к ФХД'!F18+'Приложение 1 к ФХД'!I18</f>
        <v>0</v>
      </c>
      <c r="G148" s="67"/>
    </row>
    <row r="149" spans="1:7" ht="30" customHeight="1">
      <c r="A149" s="161" t="s">
        <v>227</v>
      </c>
      <c r="B149" s="162"/>
      <c r="C149" s="163"/>
      <c r="D149" s="81"/>
      <c r="E149" s="77">
        <f t="shared" si="2"/>
        <v>0</v>
      </c>
      <c r="F149" s="125">
        <f>'Приложение 1 к ФХД'!I19</f>
        <v>0</v>
      </c>
      <c r="G149" s="67"/>
    </row>
    <row r="150" spans="1:7" ht="24" customHeight="1">
      <c r="A150" s="161"/>
      <c r="B150" s="162"/>
      <c r="C150" s="163"/>
      <c r="D150" s="81"/>
      <c r="E150" s="77"/>
      <c r="F150" s="68"/>
      <c r="G150" s="67"/>
    </row>
    <row r="151" spans="1:7" ht="15">
      <c r="A151" s="160" t="s">
        <v>133</v>
      </c>
      <c r="B151" s="160"/>
      <c r="C151" s="160"/>
      <c r="D151" s="81" t="s">
        <v>229</v>
      </c>
      <c r="E151" s="77">
        <f t="shared" si="2"/>
        <v>8560000</v>
      </c>
      <c r="F151" s="120">
        <f>'Приложение 1 к ФХД'!D22</f>
        <v>8560000</v>
      </c>
      <c r="G151" s="72"/>
    </row>
    <row r="152" spans="1:7" ht="15">
      <c r="A152" s="164" t="s">
        <v>134</v>
      </c>
      <c r="B152" s="164"/>
      <c r="C152" s="164"/>
      <c r="D152" s="78" t="s">
        <v>230</v>
      </c>
      <c r="E152" s="134">
        <f>E154+E155+E156+E161+E162+E164</f>
        <v>1787000</v>
      </c>
      <c r="F152" s="135">
        <f>F154+F155+F156+F161+F162+F164</f>
        <v>1787000</v>
      </c>
      <c r="G152" s="72"/>
    </row>
    <row r="153" spans="1:7" ht="15">
      <c r="A153" s="161" t="s">
        <v>17</v>
      </c>
      <c r="B153" s="162"/>
      <c r="C153" s="162"/>
      <c r="D153" s="81"/>
      <c r="E153" s="77"/>
      <c r="F153" s="63"/>
      <c r="G153" s="72"/>
    </row>
    <row r="154" spans="1:7" ht="15">
      <c r="A154" s="160" t="s">
        <v>135</v>
      </c>
      <c r="B154" s="160"/>
      <c r="C154" s="160"/>
      <c r="D154" s="81" t="s">
        <v>231</v>
      </c>
      <c r="E154" s="127">
        <f t="shared" si="2"/>
        <v>71400</v>
      </c>
      <c r="F154" s="71">
        <f>'Приложение 1 к ФХД'!D24</f>
        <v>71400</v>
      </c>
      <c r="G154" s="72"/>
    </row>
    <row r="155" spans="1:7" ht="15">
      <c r="A155" s="160" t="s">
        <v>136</v>
      </c>
      <c r="B155" s="160"/>
      <c r="C155" s="160"/>
      <c r="D155" s="81" t="s">
        <v>232</v>
      </c>
      <c r="E155" s="127">
        <f t="shared" si="2"/>
        <v>600</v>
      </c>
      <c r="F155" s="71">
        <f>'Приложение 1 к ФХД'!D25</f>
        <v>600</v>
      </c>
      <c r="G155" s="72"/>
    </row>
    <row r="156" spans="1:7" ht="15">
      <c r="A156" s="160" t="s">
        <v>137</v>
      </c>
      <c r="B156" s="160"/>
      <c r="C156" s="160"/>
      <c r="D156" s="81" t="s">
        <v>233</v>
      </c>
      <c r="E156" s="79">
        <f>SUM(E158:E160)</f>
        <v>1141000</v>
      </c>
      <c r="F156" s="79">
        <f>SUM(F158:F160)</f>
        <v>1141000</v>
      </c>
      <c r="G156" s="72"/>
    </row>
    <row r="157" spans="1:7" ht="15">
      <c r="A157" s="161" t="s">
        <v>125</v>
      </c>
      <c r="B157" s="162"/>
      <c r="C157" s="163"/>
      <c r="D157" s="81"/>
      <c r="E157" s="77"/>
      <c r="F157" s="68"/>
      <c r="G157" s="67"/>
    </row>
    <row r="158" spans="1:7" ht="15">
      <c r="A158" s="161" t="s">
        <v>169</v>
      </c>
      <c r="B158" s="162"/>
      <c r="C158" s="163"/>
      <c r="D158" s="81"/>
      <c r="E158" s="77">
        <f t="shared" si="2"/>
        <v>798000</v>
      </c>
      <c r="F158" s="119">
        <v>798000</v>
      </c>
      <c r="G158" s="67"/>
    </row>
    <row r="159" spans="1:7" ht="15">
      <c r="A159" s="161" t="s">
        <v>170</v>
      </c>
      <c r="B159" s="162"/>
      <c r="C159" s="163"/>
      <c r="D159" s="81"/>
      <c r="E159" s="77">
        <f t="shared" si="2"/>
        <v>228000</v>
      </c>
      <c r="F159" s="119">
        <v>228000</v>
      </c>
      <c r="G159" s="67"/>
    </row>
    <row r="160" spans="1:7" ht="15">
      <c r="A160" s="161" t="s">
        <v>171</v>
      </c>
      <c r="B160" s="162"/>
      <c r="C160" s="163"/>
      <c r="D160" s="81"/>
      <c r="E160" s="77">
        <f t="shared" si="2"/>
        <v>115000</v>
      </c>
      <c r="F160" s="119">
        <v>115000</v>
      </c>
      <c r="G160" s="67"/>
    </row>
    <row r="161" spans="1:7" ht="15">
      <c r="A161" s="160" t="s">
        <v>138</v>
      </c>
      <c r="B161" s="160"/>
      <c r="C161" s="160"/>
      <c r="D161" s="81" t="s">
        <v>234</v>
      </c>
      <c r="E161" s="77">
        <f t="shared" si="2"/>
        <v>0</v>
      </c>
      <c r="F161" s="63"/>
      <c r="G161" s="72"/>
    </row>
    <row r="162" spans="1:7" ht="15">
      <c r="A162" s="164" t="s">
        <v>139</v>
      </c>
      <c r="B162" s="164"/>
      <c r="C162" s="164"/>
      <c r="D162" s="81" t="s">
        <v>235</v>
      </c>
      <c r="E162" s="127">
        <f t="shared" si="2"/>
        <v>397000</v>
      </c>
      <c r="F162" s="71">
        <f>'Приложение 1 к ФХД'!D28</f>
        <v>397000</v>
      </c>
      <c r="G162" s="72"/>
    </row>
    <row r="163" spans="1:7" ht="19.5" customHeight="1">
      <c r="A163" s="161" t="s">
        <v>172</v>
      </c>
      <c r="B163" s="162"/>
      <c r="C163" s="163"/>
      <c r="D163" s="81"/>
      <c r="E163" s="127">
        <f t="shared" si="2"/>
        <v>0</v>
      </c>
      <c r="F163" s="151"/>
      <c r="G163" s="67"/>
    </row>
    <row r="164" spans="1:7" ht="15">
      <c r="A164" s="164" t="s">
        <v>140</v>
      </c>
      <c r="B164" s="164"/>
      <c r="C164" s="164"/>
      <c r="D164" s="81" t="s">
        <v>236</v>
      </c>
      <c r="E164" s="127">
        <f t="shared" si="2"/>
        <v>177000</v>
      </c>
      <c r="F164" s="127">
        <f>'Приложение 1 к ФХД'!D30</f>
        <v>177000</v>
      </c>
      <c r="G164" s="72"/>
    </row>
    <row r="165" spans="1:7" ht="20.25" customHeight="1">
      <c r="A165" s="165" t="s">
        <v>193</v>
      </c>
      <c r="B165" s="166"/>
      <c r="C165" s="167"/>
      <c r="D165" s="78" t="s">
        <v>237</v>
      </c>
      <c r="E165" s="134">
        <f t="shared" si="2"/>
        <v>635000</v>
      </c>
      <c r="F165" s="150">
        <f>F167+F168</f>
        <v>635000</v>
      </c>
      <c r="G165" s="67"/>
    </row>
    <row r="166" spans="1:7" ht="20.25" customHeight="1">
      <c r="A166" s="161" t="s">
        <v>125</v>
      </c>
      <c r="B166" s="162"/>
      <c r="C166" s="163"/>
      <c r="D166" s="81"/>
      <c r="E166" s="77">
        <f t="shared" si="2"/>
        <v>0</v>
      </c>
      <c r="F166" s="121"/>
      <c r="G166" s="67"/>
    </row>
    <row r="167" spans="1:7" ht="17.25" customHeight="1">
      <c r="A167" s="160" t="s">
        <v>310</v>
      </c>
      <c r="B167" s="160"/>
      <c r="C167" s="160"/>
      <c r="D167" s="81"/>
      <c r="E167" s="127">
        <f>F167</f>
        <v>0</v>
      </c>
      <c r="F167" s="71">
        <f>'Приложение 1 к ФХД'!D32</f>
        <v>0</v>
      </c>
      <c r="G167" s="67"/>
    </row>
    <row r="168" spans="1:7" ht="15">
      <c r="A168" s="160" t="s">
        <v>239</v>
      </c>
      <c r="B168" s="160"/>
      <c r="C168" s="160"/>
      <c r="D168" s="81"/>
      <c r="E168" s="77">
        <f t="shared" si="2"/>
        <v>635000</v>
      </c>
      <c r="F168" s="120">
        <f>'Приложение 1 к ФХД'!I33</f>
        <v>635000</v>
      </c>
      <c r="G168" s="72"/>
    </row>
    <row r="169" spans="1:7" ht="15">
      <c r="A169" s="164" t="s">
        <v>141</v>
      </c>
      <c r="B169" s="164"/>
      <c r="C169" s="164"/>
      <c r="D169" s="78" t="s">
        <v>238</v>
      </c>
      <c r="E169" s="134">
        <f t="shared" si="2"/>
        <v>3000</v>
      </c>
      <c r="F169" s="134">
        <f>'Приложение 1 к ФХД'!D34</f>
        <v>3000</v>
      </c>
      <c r="G169" s="72"/>
    </row>
    <row r="170" spans="1:7" ht="28.5" customHeight="1">
      <c r="A170" s="161" t="s">
        <v>262</v>
      </c>
      <c r="B170" s="162"/>
      <c r="C170" s="163"/>
      <c r="D170" s="81"/>
      <c r="E170" s="77">
        <f t="shared" si="2"/>
        <v>3000</v>
      </c>
      <c r="F170" s="77">
        <f>'Приложение 1 к ФХД'!D35</f>
        <v>3000</v>
      </c>
      <c r="G170" s="72"/>
    </row>
    <row r="171" spans="1:7" ht="15">
      <c r="A171" s="164" t="s">
        <v>142</v>
      </c>
      <c r="B171" s="164"/>
      <c r="C171" s="164"/>
      <c r="D171" s="78" t="s">
        <v>240</v>
      </c>
      <c r="E171" s="134">
        <f t="shared" si="2"/>
        <v>995000</v>
      </c>
      <c r="F171" s="134">
        <f>'Приложение 1 к ФХД'!D36</f>
        <v>995000</v>
      </c>
      <c r="G171" s="72"/>
    </row>
    <row r="172" spans="1:7" ht="24" customHeight="1">
      <c r="A172" s="164" t="s">
        <v>143</v>
      </c>
      <c r="B172" s="164"/>
      <c r="C172" s="164"/>
      <c r="D172" s="78" t="s">
        <v>241</v>
      </c>
      <c r="E172" s="134">
        <f>SUM(E174:E178)</f>
        <v>157100</v>
      </c>
      <c r="F172" s="134">
        <f>SUM(F174:F178)</f>
        <v>157100</v>
      </c>
      <c r="G172" s="72"/>
    </row>
    <row r="173" spans="1:7" ht="15">
      <c r="A173" s="161" t="s">
        <v>244</v>
      </c>
      <c r="B173" s="162"/>
      <c r="C173" s="163"/>
      <c r="D173" s="78"/>
      <c r="E173" s="77"/>
      <c r="F173" s="63"/>
      <c r="G173" s="72"/>
    </row>
    <row r="174" spans="1:7" ht="15">
      <c r="A174" s="160" t="s">
        <v>174</v>
      </c>
      <c r="B174" s="160"/>
      <c r="C174" s="160"/>
      <c r="D174" s="81"/>
      <c r="E174" s="77">
        <f t="shared" si="2"/>
        <v>0</v>
      </c>
      <c r="F174" s="63"/>
      <c r="G174" s="72"/>
    </row>
    <row r="175" spans="1:7" ht="18" customHeight="1">
      <c r="A175" s="161" t="s">
        <v>242</v>
      </c>
      <c r="B175" s="162"/>
      <c r="C175" s="162"/>
      <c r="D175" s="81"/>
      <c r="E175" s="77">
        <f t="shared" si="2"/>
        <v>0</v>
      </c>
      <c r="F175" s="63"/>
      <c r="G175" s="72"/>
    </row>
    <row r="176" spans="1:7" ht="18" customHeight="1">
      <c r="A176" s="152" t="s">
        <v>175</v>
      </c>
      <c r="B176" s="153"/>
      <c r="C176" s="154"/>
      <c r="D176" s="81"/>
      <c r="E176" s="77">
        <f t="shared" si="2"/>
        <v>0</v>
      </c>
      <c r="F176" s="63"/>
      <c r="G176" s="72"/>
    </row>
    <row r="177" spans="1:7" ht="18.75" customHeight="1">
      <c r="A177" s="152" t="s">
        <v>176</v>
      </c>
      <c r="B177" s="153"/>
      <c r="C177" s="154"/>
      <c r="D177" s="81"/>
      <c r="E177" s="77"/>
      <c r="F177" s="63"/>
      <c r="G177" s="72"/>
    </row>
    <row r="178" spans="1:7" ht="21" customHeight="1">
      <c r="A178" s="159" t="s">
        <v>247</v>
      </c>
      <c r="B178" s="159"/>
      <c r="C178" s="159"/>
      <c r="D178" s="81"/>
      <c r="E178" s="127">
        <f t="shared" si="2"/>
        <v>157100</v>
      </c>
      <c r="F178" s="127">
        <f>'Приложение 1 к ФХД'!D42</f>
        <v>157100</v>
      </c>
      <c r="G178" s="72"/>
    </row>
    <row r="179" spans="1:6" ht="27.75" customHeight="1">
      <c r="A179" s="115"/>
      <c r="B179" s="115" t="s">
        <v>321</v>
      </c>
      <c r="C179" s="116"/>
      <c r="E179" s="109"/>
      <c r="F179" s="113" t="s">
        <v>283</v>
      </c>
    </row>
    <row r="180" spans="1:7" ht="24" customHeight="1">
      <c r="A180" s="158" t="s">
        <v>248</v>
      </c>
      <c r="B180" s="158"/>
      <c r="C180" s="158"/>
      <c r="D180" s="158"/>
      <c r="E180" s="66" t="s">
        <v>2</v>
      </c>
      <c r="F180" s="110" t="s">
        <v>3</v>
      </c>
      <c r="G180" s="110"/>
    </row>
    <row r="181" spans="1:7" s="83" customFormat="1" ht="21.75" customHeight="1">
      <c r="A181" s="157" t="s">
        <v>243</v>
      </c>
      <c r="B181" s="157"/>
      <c r="C181" s="157"/>
      <c r="D181" s="157"/>
      <c r="E181" s="82"/>
      <c r="F181" s="114" t="s">
        <v>285</v>
      </c>
      <c r="G181" s="112"/>
    </row>
    <row r="182" spans="1:7" s="83" customFormat="1" ht="16.5" customHeight="1">
      <c r="A182" s="84"/>
      <c r="B182" s="84"/>
      <c r="C182" s="84"/>
      <c r="D182" s="85"/>
      <c r="E182" s="85" t="s">
        <v>2</v>
      </c>
      <c r="F182" s="111" t="s">
        <v>3</v>
      </c>
      <c r="G182" s="111"/>
    </row>
    <row r="183" spans="1:7" ht="24.75" customHeight="1">
      <c r="A183" s="155" t="s">
        <v>145</v>
      </c>
      <c r="B183" s="155"/>
      <c r="C183" s="155"/>
      <c r="D183" s="155"/>
      <c r="E183" s="56"/>
      <c r="F183" s="114" t="s">
        <v>285</v>
      </c>
      <c r="G183" s="58"/>
    </row>
    <row r="184" spans="1:7" ht="15">
      <c r="A184" s="156" t="s">
        <v>286</v>
      </c>
      <c r="B184" s="156"/>
      <c r="E184" s="51" t="s">
        <v>2</v>
      </c>
      <c r="F184" s="110" t="s">
        <v>3</v>
      </c>
      <c r="G184" s="110"/>
    </row>
  </sheetData>
  <sheetProtection/>
  <protectedRanges>
    <protectedRange password="CE28" sqref="D1:D3 E3:G3 A1:B3" name="Диапазон9_1"/>
    <protectedRange password="CE28" sqref="C80:E83 A88:B91" name="Диапазон8"/>
    <protectedRange password="CE28" sqref="C73:G74 C72:E72 G72 C75:E79 G75:G79 F75:F85" name="Диапазон7"/>
    <protectedRange password="CE28" sqref="D54:G63 D64:H64 C54:C70 D65:G69 D70:E70 G70 F70:F72" name="Диапазон6"/>
    <protectedRange password="CE28" sqref="C30:G33 C35:G35 C37:G37 C39:G50" name="Диапазон5"/>
    <protectedRange password="CE28" sqref="F23:G23 C25:C29 D27:G27 D29:G29" name="Диапазон4"/>
    <protectedRange password="CE28" sqref="F23:G23 C25:C29 D27:G27 D29:G29" name="Диапазон3"/>
    <protectedRange password="CE28" sqref="F23:G23 C25:C29 D27:G27 D29:G29" name="Диапазон2"/>
    <protectedRange password="CE28" sqref="F14:G14 F16:G19 C10:G12 C14:E23" name="Диапазон1"/>
    <protectedRange password="CE28" sqref="E1:G2" name="Диапазон9"/>
    <protectedRange password="CE28" sqref="C13:G13" name="Диапазон1_1"/>
    <protectedRange password="CE28" sqref="D25:G25" name="Диапазон4_1"/>
    <protectedRange password="CE28" sqref="D25:G25" name="Диапазон3_1"/>
    <protectedRange password="CE28" sqref="D25:G25" name="Диапазон2_1"/>
    <protectedRange password="CE28" sqref="D26:G26" name="Диапазон4_2"/>
    <protectedRange password="CE28" sqref="D26:G26" name="Диапазон3_2"/>
    <protectedRange password="CE28" sqref="D26:G26" name="Диапазон2_2"/>
    <protectedRange password="CE28" sqref="D28:G28" name="Диапазон4_3"/>
    <protectedRange password="CE28" sqref="D28:G28" name="Диапазон3_3"/>
    <protectedRange password="CE28" sqref="D28:G28" name="Диапазон2_3"/>
    <protectedRange password="CE28" sqref="C34:G34" name="Диапазон5_1"/>
    <protectedRange password="CE28" sqref="C36:G36" name="Диапазон5_2"/>
    <protectedRange password="CE28" sqref="C38:G38" name="Диапазон5_3"/>
  </protectedRanges>
  <mergeCells count="174">
    <mergeCell ref="A169:C169"/>
    <mergeCell ref="A163:C163"/>
    <mergeCell ref="A166:C166"/>
    <mergeCell ref="A139:C139"/>
    <mergeCell ref="A143:C143"/>
    <mergeCell ref="A144:C144"/>
    <mergeCell ref="A141:C141"/>
    <mergeCell ref="A142:C142"/>
    <mergeCell ref="A154:C154"/>
    <mergeCell ref="A29:C29"/>
    <mergeCell ref="A151:C151"/>
    <mergeCell ref="A152:C152"/>
    <mergeCell ref="A153:C153"/>
    <mergeCell ref="A160:C160"/>
    <mergeCell ref="A158:C158"/>
    <mergeCell ref="A145:C145"/>
    <mergeCell ref="A150:C150"/>
    <mergeCell ref="A146:C146"/>
    <mergeCell ref="A147:C147"/>
    <mergeCell ref="A14:G14"/>
    <mergeCell ref="A17:E17"/>
    <mergeCell ref="A28:C28"/>
    <mergeCell ref="D28:G28"/>
    <mergeCell ref="D26:G26"/>
    <mergeCell ref="A27:C27"/>
    <mergeCell ref="D29:G29"/>
    <mergeCell ref="A46:E46"/>
    <mergeCell ref="E1:G1"/>
    <mergeCell ref="E2:G2"/>
    <mergeCell ref="E4:G4"/>
    <mergeCell ref="E5:G5"/>
    <mergeCell ref="D27:G27"/>
    <mergeCell ref="E6:G6"/>
    <mergeCell ref="F7:G7"/>
    <mergeCell ref="F8:G8"/>
    <mergeCell ref="E10:G10"/>
    <mergeCell ref="A42:G42"/>
    <mergeCell ref="A12:G12"/>
    <mergeCell ref="A13:G13"/>
    <mergeCell ref="A31:G31"/>
    <mergeCell ref="A33:G33"/>
    <mergeCell ref="A25:C25"/>
    <mergeCell ref="D25:G25"/>
    <mergeCell ref="A26:C26"/>
    <mergeCell ref="A40:G40"/>
    <mergeCell ref="A41:G41"/>
    <mergeCell ref="A36:G36"/>
    <mergeCell ref="A37:G37"/>
    <mergeCell ref="A34:G34"/>
    <mergeCell ref="A35:G35"/>
    <mergeCell ref="A38:G38"/>
    <mergeCell ref="A39:G39"/>
    <mergeCell ref="A43:G43"/>
    <mergeCell ref="A44:G44"/>
    <mergeCell ref="A45:G45"/>
    <mergeCell ref="A58:E58"/>
    <mergeCell ref="A57:E57"/>
    <mergeCell ref="A47:E47"/>
    <mergeCell ref="A59:E59"/>
    <mergeCell ref="A48:E48"/>
    <mergeCell ref="A49:E49"/>
    <mergeCell ref="A50:E50"/>
    <mergeCell ref="A51:E51"/>
    <mergeCell ref="A52:E52"/>
    <mergeCell ref="A53:E53"/>
    <mergeCell ref="A54:E54"/>
    <mergeCell ref="A55:E55"/>
    <mergeCell ref="A56:E56"/>
    <mergeCell ref="A70:E70"/>
    <mergeCell ref="A71:E71"/>
    <mergeCell ref="A60:E60"/>
    <mergeCell ref="A61:E61"/>
    <mergeCell ref="A62:E62"/>
    <mergeCell ref="A63:E63"/>
    <mergeCell ref="A64:E64"/>
    <mergeCell ref="A65:E65"/>
    <mergeCell ref="A66:E66"/>
    <mergeCell ref="A67:E67"/>
    <mergeCell ref="A68:E68"/>
    <mergeCell ref="A69:E69"/>
    <mergeCell ref="A82:E82"/>
    <mergeCell ref="A83:E83"/>
    <mergeCell ref="A72:E72"/>
    <mergeCell ref="A73:E73"/>
    <mergeCell ref="A74:E74"/>
    <mergeCell ref="A75:E75"/>
    <mergeCell ref="A76:E76"/>
    <mergeCell ref="A77:E77"/>
    <mergeCell ref="A78:E78"/>
    <mergeCell ref="A79:E79"/>
    <mergeCell ref="A80:E80"/>
    <mergeCell ref="A81:E81"/>
    <mergeCell ref="A94:E94"/>
    <mergeCell ref="A95:E95"/>
    <mergeCell ref="A84:E84"/>
    <mergeCell ref="A85:E85"/>
    <mergeCell ref="A86:E86"/>
    <mergeCell ref="A87:E87"/>
    <mergeCell ref="A88:E88"/>
    <mergeCell ref="A89:E89"/>
    <mergeCell ref="A90:E90"/>
    <mergeCell ref="A91:E91"/>
    <mergeCell ref="A92:E92"/>
    <mergeCell ref="A93:E93"/>
    <mergeCell ref="A96:E96"/>
    <mergeCell ref="A97:E97"/>
    <mergeCell ref="A98:E98"/>
    <mergeCell ref="A99:E99"/>
    <mergeCell ref="A100:E100"/>
    <mergeCell ref="A101:E101"/>
    <mergeCell ref="A102:E102"/>
    <mergeCell ref="A103:E103"/>
    <mergeCell ref="A104:E104"/>
    <mergeCell ref="A105:E105"/>
    <mergeCell ref="A115:C115"/>
    <mergeCell ref="A106:E106"/>
    <mergeCell ref="A107:E107"/>
    <mergeCell ref="A116:C116"/>
    <mergeCell ref="A108:E108"/>
    <mergeCell ref="A109:E109"/>
    <mergeCell ref="A110:E110"/>
    <mergeCell ref="A111:G111"/>
    <mergeCell ref="A112:G112"/>
    <mergeCell ref="A113:C114"/>
    <mergeCell ref="D113:D114"/>
    <mergeCell ref="E113:E114"/>
    <mergeCell ref="F113:G113"/>
    <mergeCell ref="A117:C117"/>
    <mergeCell ref="A118:C118"/>
    <mergeCell ref="A129:C129"/>
    <mergeCell ref="A130:C130"/>
    <mergeCell ref="A124:C124"/>
    <mergeCell ref="A119:C119"/>
    <mergeCell ref="A128:C128"/>
    <mergeCell ref="A120:C120"/>
    <mergeCell ref="A123:C123"/>
    <mergeCell ref="A127:C127"/>
    <mergeCell ref="A137:C137"/>
    <mergeCell ref="A136:C136"/>
    <mergeCell ref="A133:C133"/>
    <mergeCell ref="A134:C134"/>
    <mergeCell ref="A135:C135"/>
    <mergeCell ref="A121:C122"/>
    <mergeCell ref="A125:C125"/>
    <mergeCell ref="A126:C126"/>
    <mergeCell ref="A131:C131"/>
    <mergeCell ref="A132:C132"/>
    <mergeCell ref="A138:C138"/>
    <mergeCell ref="A140:C140"/>
    <mergeCell ref="A164:C164"/>
    <mergeCell ref="A161:C161"/>
    <mergeCell ref="A162:C162"/>
    <mergeCell ref="A148:C148"/>
    <mergeCell ref="A149:C149"/>
    <mergeCell ref="A157:C157"/>
    <mergeCell ref="A155:C155"/>
    <mergeCell ref="A156:C156"/>
    <mergeCell ref="A174:C174"/>
    <mergeCell ref="A173:C173"/>
    <mergeCell ref="A175:C175"/>
    <mergeCell ref="A171:C171"/>
    <mergeCell ref="A172:C172"/>
    <mergeCell ref="A159:C159"/>
    <mergeCell ref="A167:C167"/>
    <mergeCell ref="A165:C165"/>
    <mergeCell ref="A170:C170"/>
    <mergeCell ref="A168:C168"/>
    <mergeCell ref="A176:C176"/>
    <mergeCell ref="A183:D183"/>
    <mergeCell ref="A184:B184"/>
    <mergeCell ref="A181:D181"/>
    <mergeCell ref="A177:C177"/>
    <mergeCell ref="A180:D180"/>
    <mergeCell ref="A178:C178"/>
  </mergeCells>
  <printOptions/>
  <pageMargins left="0.5905511811023623" right="0.1968503937007874" top="0.25" bottom="0.22" header="0.28" footer="0.25"/>
  <pageSetup fitToHeight="12" horizontalDpi="600" verticalDpi="600" orientation="portrait" paperSize="9" scale="53" r:id="rId1"/>
  <rowBreaks count="3" manualBreakCount="3">
    <brk id="44" max="6" man="1"/>
    <brk id="111" max="6" man="1"/>
    <brk id="184" max="6" man="1"/>
  </rowBreaks>
</worksheet>
</file>

<file path=xl/worksheets/sheet2.xml><?xml version="1.0" encoding="utf-8"?>
<worksheet xmlns="http://schemas.openxmlformats.org/spreadsheetml/2006/main" xmlns:r="http://schemas.openxmlformats.org/officeDocument/2006/relationships">
  <sheetPr>
    <tabColor indexed="13"/>
  </sheetPr>
  <dimension ref="A1:V55"/>
  <sheetViews>
    <sheetView zoomScale="75" zoomScaleNormal="75" zoomScaleSheetLayoutView="75" zoomScalePageLayoutView="0" workbookViewId="0" topLeftCell="A2">
      <pane xSplit="3" ySplit="13" topLeftCell="D33" activePane="bottomRight" state="frozen"/>
      <selection pane="topLeft" activeCell="A2" sqref="A2"/>
      <selection pane="topRight" activeCell="D2" sqref="D2"/>
      <selection pane="bottomLeft" activeCell="A15" sqref="A15"/>
      <selection pane="bottomRight" activeCell="F29" sqref="F29"/>
    </sheetView>
  </sheetViews>
  <sheetFormatPr defaultColWidth="9.00390625" defaultRowHeight="12.75"/>
  <cols>
    <col min="1" max="1" width="8.75390625" style="12" customWidth="1"/>
    <col min="2" max="2" width="42.75390625" style="12" customWidth="1"/>
    <col min="3" max="3" width="10.625" style="12" customWidth="1"/>
    <col min="4" max="9" width="19.625" style="12" customWidth="1"/>
    <col min="10" max="10" width="16.75390625" style="12" customWidth="1"/>
    <col min="11" max="11" width="22.625" style="12" customWidth="1"/>
    <col min="12" max="12" width="25.125" style="12" customWidth="1"/>
    <col min="13" max="14" width="18.375" style="12" customWidth="1"/>
    <col min="15" max="15" width="19.625" style="12" customWidth="1"/>
    <col min="16" max="22" width="9.125" style="4" customWidth="1"/>
    <col min="23" max="16384" width="9.125" style="13" customWidth="1"/>
  </cols>
  <sheetData>
    <row r="1" spans="1:18" s="42" customFormat="1" ht="15">
      <c r="A1" s="39"/>
      <c r="B1" s="40"/>
      <c r="C1" s="40"/>
      <c r="D1" s="41"/>
      <c r="E1" s="41"/>
      <c r="F1" s="41"/>
      <c r="G1" s="41"/>
      <c r="H1" s="41"/>
      <c r="I1" s="41"/>
      <c r="J1" s="41" t="s">
        <v>261</v>
      </c>
      <c r="K1" s="41"/>
      <c r="L1" s="41"/>
      <c r="M1" s="41"/>
      <c r="N1" s="41"/>
      <c r="O1" s="41"/>
      <c r="P1" s="41"/>
      <c r="Q1" s="41"/>
      <c r="R1" s="41"/>
    </row>
    <row r="2" spans="1:15" s="42" customFormat="1" ht="21.75" customHeight="1">
      <c r="A2" s="39"/>
      <c r="B2" s="43"/>
      <c r="C2" s="43"/>
      <c r="D2" s="44"/>
      <c r="E2" s="44"/>
      <c r="F2" s="44"/>
      <c r="G2" s="44"/>
      <c r="H2" s="44"/>
      <c r="I2" s="45"/>
      <c r="J2" s="45" t="s">
        <v>146</v>
      </c>
      <c r="K2" s="45"/>
      <c r="L2" s="45"/>
      <c r="M2" s="45"/>
      <c r="N2" s="45"/>
      <c r="O2" s="45"/>
    </row>
    <row r="3" spans="1:15" s="42" customFormat="1" ht="15">
      <c r="A3" s="46"/>
      <c r="B3" s="46"/>
      <c r="C3" s="46"/>
      <c r="D3" s="44"/>
      <c r="E3" s="44"/>
      <c r="F3" s="44"/>
      <c r="G3" s="44"/>
      <c r="H3" s="44"/>
      <c r="I3" s="45"/>
      <c r="J3" s="45" t="s">
        <v>219</v>
      </c>
      <c r="K3" s="45"/>
      <c r="L3" s="45"/>
      <c r="M3" s="45"/>
      <c r="N3" s="45"/>
      <c r="O3" s="45"/>
    </row>
    <row r="4" spans="1:15" s="42" customFormat="1" ht="15">
      <c r="A4" s="46"/>
      <c r="B4" s="46"/>
      <c r="C4" s="46"/>
      <c r="D4" s="44"/>
      <c r="E4" s="44"/>
      <c r="F4" s="44"/>
      <c r="G4" s="44"/>
      <c r="H4" s="44"/>
      <c r="I4" s="47"/>
      <c r="J4" s="47" t="s">
        <v>319</v>
      </c>
      <c r="K4" s="47"/>
      <c r="L4" s="47"/>
      <c r="M4" s="47"/>
      <c r="N4" s="47"/>
      <c r="O4" s="47"/>
    </row>
    <row r="5" spans="1:15" s="42" customFormat="1" ht="15">
      <c r="A5" s="46"/>
      <c r="B5" s="46"/>
      <c r="C5" s="46"/>
      <c r="D5" s="44"/>
      <c r="E5" s="44"/>
      <c r="F5" s="44"/>
      <c r="G5" s="44"/>
      <c r="H5" s="44"/>
      <c r="I5" s="47"/>
      <c r="J5" s="47"/>
      <c r="K5" s="47"/>
      <c r="L5" s="47"/>
      <c r="M5" s="47"/>
      <c r="N5" s="47"/>
      <c r="O5" s="47"/>
    </row>
    <row r="6" spans="1:15" s="42" customFormat="1" ht="15">
      <c r="A6" s="46"/>
      <c r="B6" s="46"/>
      <c r="C6" s="46"/>
      <c r="D6" s="48" t="s">
        <v>220</v>
      </c>
      <c r="E6" s="48"/>
      <c r="F6" s="44"/>
      <c r="G6" s="44"/>
      <c r="H6" s="44"/>
      <c r="I6" s="44"/>
      <c r="J6" s="44"/>
      <c r="K6" s="44"/>
      <c r="L6" s="44"/>
      <c r="M6" s="49"/>
      <c r="N6" s="49"/>
      <c r="O6" s="49"/>
    </row>
    <row r="7" spans="1:15" s="42" customFormat="1" ht="15">
      <c r="A7" s="46"/>
      <c r="B7" s="46"/>
      <c r="C7" s="46"/>
      <c r="D7" s="44"/>
      <c r="E7" s="44"/>
      <c r="F7" s="44"/>
      <c r="G7" s="44"/>
      <c r="H7" s="44"/>
      <c r="I7" s="44"/>
      <c r="J7" s="44"/>
      <c r="K7" s="44"/>
      <c r="L7" s="44"/>
      <c r="M7" s="49"/>
      <c r="N7" s="49"/>
      <c r="O7" s="49"/>
    </row>
    <row r="8" spans="1:15" s="42" customFormat="1" ht="15.75">
      <c r="A8" s="46"/>
      <c r="B8" s="46"/>
      <c r="C8" s="46"/>
      <c r="D8" s="205" t="s">
        <v>276</v>
      </c>
      <c r="E8" s="205"/>
      <c r="F8" s="205"/>
      <c r="G8" s="205"/>
      <c r="H8" s="205"/>
      <c r="I8" s="205"/>
      <c r="J8" s="205"/>
      <c r="K8" s="205"/>
      <c r="L8" s="108"/>
      <c r="M8" s="108"/>
      <c r="N8" s="108"/>
      <c r="O8" s="108"/>
    </row>
    <row r="9" spans="1:15" s="42" customFormat="1" ht="15">
      <c r="A9" s="46"/>
      <c r="B9" s="46"/>
      <c r="C9" s="46"/>
      <c r="D9" s="207" t="s">
        <v>147</v>
      </c>
      <c r="E9" s="207"/>
      <c r="F9" s="207"/>
      <c r="G9" s="207"/>
      <c r="H9" s="207"/>
      <c r="I9" s="207"/>
      <c r="J9" s="207"/>
      <c r="K9" s="207"/>
      <c r="L9" s="207"/>
      <c r="M9" s="207"/>
      <c r="N9" s="207"/>
      <c r="O9" s="207"/>
    </row>
    <row r="10" spans="1:15" s="3" customFormat="1" ht="18.75">
      <c r="A10" s="1"/>
      <c r="B10" s="1"/>
      <c r="C10" s="1"/>
      <c r="D10" s="2"/>
      <c r="E10" s="2"/>
      <c r="F10" s="2"/>
      <c r="G10" s="2"/>
      <c r="H10" s="2"/>
      <c r="I10" s="2"/>
      <c r="J10" s="2"/>
      <c r="K10" s="2"/>
      <c r="L10" s="2"/>
      <c r="M10" s="2"/>
      <c r="N10" s="2"/>
      <c r="O10" s="2"/>
    </row>
    <row r="11" spans="1:15" ht="21.75" customHeight="1">
      <c r="A11" s="208" t="s">
        <v>148</v>
      </c>
      <c r="B11" s="210" t="s">
        <v>13</v>
      </c>
      <c r="C11" s="16"/>
      <c r="D11" s="212" t="s">
        <v>320</v>
      </c>
      <c r="E11" s="213"/>
      <c r="F11" s="213"/>
      <c r="G11" s="213"/>
      <c r="H11" s="213"/>
      <c r="I11" s="213"/>
      <c r="J11" s="213"/>
      <c r="K11" s="213"/>
      <c r="L11" s="213"/>
      <c r="M11" s="213"/>
      <c r="N11" s="213"/>
      <c r="O11" s="213"/>
    </row>
    <row r="12" spans="1:15" ht="15.75" customHeight="1">
      <c r="A12" s="209"/>
      <c r="B12" s="211"/>
      <c r="C12" s="17"/>
      <c r="D12" s="214"/>
      <c r="E12" s="215"/>
      <c r="F12" s="215"/>
      <c r="G12" s="215"/>
      <c r="H12" s="215"/>
      <c r="I12" s="215"/>
      <c r="J12" s="215"/>
      <c r="K12" s="215"/>
      <c r="L12" s="215"/>
      <c r="M12" s="215"/>
      <c r="N12" s="215"/>
      <c r="O12" s="215"/>
    </row>
    <row r="13" spans="1:15" ht="142.5">
      <c r="A13" s="209"/>
      <c r="B13" s="211"/>
      <c r="C13" s="18" t="s">
        <v>257</v>
      </c>
      <c r="D13" s="18" t="s">
        <v>149</v>
      </c>
      <c r="E13" s="18" t="s">
        <v>268</v>
      </c>
      <c r="F13" s="18" t="s">
        <v>265</v>
      </c>
      <c r="G13" s="18" t="s">
        <v>266</v>
      </c>
      <c r="H13" s="18" t="s">
        <v>267</v>
      </c>
      <c r="I13" s="18" t="s">
        <v>126</v>
      </c>
      <c r="J13" s="18" t="s">
        <v>127</v>
      </c>
      <c r="K13" s="18" t="s">
        <v>273</v>
      </c>
      <c r="L13" s="18" t="s">
        <v>249</v>
      </c>
      <c r="M13" s="18" t="s">
        <v>250</v>
      </c>
      <c r="N13" s="18" t="s">
        <v>251</v>
      </c>
      <c r="O13" s="18" t="s">
        <v>271</v>
      </c>
    </row>
    <row r="14" spans="1:15" s="5" customFormat="1" ht="20.25">
      <c r="A14" s="19">
        <v>1</v>
      </c>
      <c r="B14" s="19">
        <v>2</v>
      </c>
      <c r="C14" s="19"/>
      <c r="D14" s="19" t="s">
        <v>272</v>
      </c>
      <c r="E14" s="19" t="s">
        <v>269</v>
      </c>
      <c r="F14" s="19">
        <v>6</v>
      </c>
      <c r="G14" s="19">
        <v>7</v>
      </c>
      <c r="H14" s="19">
        <v>8</v>
      </c>
      <c r="I14" s="19">
        <v>9</v>
      </c>
      <c r="J14" s="19">
        <v>10</v>
      </c>
      <c r="K14" s="19" t="s">
        <v>270</v>
      </c>
      <c r="L14" s="19">
        <v>12</v>
      </c>
      <c r="M14" s="19">
        <v>13</v>
      </c>
      <c r="N14" s="19">
        <v>14</v>
      </c>
      <c r="O14" s="19">
        <v>15</v>
      </c>
    </row>
    <row r="15" spans="1:15" s="6" customFormat="1" ht="34.5" customHeight="1">
      <c r="A15" s="20">
        <v>1</v>
      </c>
      <c r="B15" s="21" t="s">
        <v>150</v>
      </c>
      <c r="C15" s="91">
        <v>210</v>
      </c>
      <c r="D15" s="92">
        <f>E15+I15+J15+K15</f>
        <v>36905000</v>
      </c>
      <c r="E15" s="128">
        <f>F15+G15+H15</f>
        <v>36905000</v>
      </c>
      <c r="F15" s="92">
        <f>F16+F17+F22</f>
        <v>0</v>
      </c>
      <c r="G15" s="92">
        <f>G16+G17+G22</f>
        <v>36905000</v>
      </c>
      <c r="H15" s="92">
        <f>H16+H17+H22</f>
        <v>0</v>
      </c>
      <c r="I15" s="128">
        <f>I16+I17+I22</f>
        <v>0</v>
      </c>
      <c r="J15" s="128">
        <f>J16+J17+J22</f>
        <v>0</v>
      </c>
      <c r="K15" s="128">
        <f>L15+M15+N15+O15</f>
        <v>0</v>
      </c>
      <c r="L15" s="92">
        <f>L16+L17+L22</f>
        <v>0</v>
      </c>
      <c r="M15" s="92">
        <f>M16+M17+M22</f>
        <v>0</v>
      </c>
      <c r="N15" s="92">
        <f>N16+N17+N22</f>
        <v>0</v>
      </c>
      <c r="O15" s="92">
        <f>O16+O17+O22</f>
        <v>0</v>
      </c>
    </row>
    <row r="16" spans="1:15" s="6" customFormat="1" ht="23.25">
      <c r="A16" s="22" t="s">
        <v>151</v>
      </c>
      <c r="B16" s="23" t="s">
        <v>152</v>
      </c>
      <c r="C16" s="87">
        <v>211</v>
      </c>
      <c r="D16" s="92">
        <f aca="true" t="shared" si="0" ref="D16:D43">E16+I16+J16+K16</f>
        <v>28343000</v>
      </c>
      <c r="E16" s="129">
        <f aca="true" t="shared" si="1" ref="E16:E43">F16+G16+H16</f>
        <v>28343000</v>
      </c>
      <c r="F16" s="89"/>
      <c r="G16" s="148">
        <v>28343000</v>
      </c>
      <c r="H16" s="89"/>
      <c r="I16" s="132"/>
      <c r="J16" s="132"/>
      <c r="K16" s="129">
        <f aca="true" t="shared" si="2" ref="K16:K43">L16+M16+N16+O16</f>
        <v>0</v>
      </c>
      <c r="L16" s="89"/>
      <c r="M16" s="89"/>
      <c r="N16" s="89"/>
      <c r="O16" s="89"/>
    </row>
    <row r="17" spans="1:15" s="6" customFormat="1" ht="23.25">
      <c r="A17" s="22" t="s">
        <v>153</v>
      </c>
      <c r="B17" s="23" t="s">
        <v>154</v>
      </c>
      <c r="C17" s="87">
        <v>212</v>
      </c>
      <c r="D17" s="92">
        <f t="shared" si="0"/>
        <v>2000</v>
      </c>
      <c r="E17" s="129">
        <f t="shared" si="1"/>
        <v>2000</v>
      </c>
      <c r="F17" s="89">
        <f>F18+F19+F20+F21</f>
        <v>0</v>
      </c>
      <c r="G17" s="89">
        <f>G18+G19+G20+G21</f>
        <v>2000</v>
      </c>
      <c r="H17" s="89"/>
      <c r="I17" s="132">
        <f>I18+I19+I20+I21</f>
        <v>0</v>
      </c>
      <c r="J17" s="132"/>
      <c r="K17" s="129">
        <f t="shared" si="2"/>
        <v>0</v>
      </c>
      <c r="L17" s="89"/>
      <c r="M17" s="89"/>
      <c r="N17" s="89"/>
      <c r="O17" s="89"/>
    </row>
    <row r="18" spans="1:15" s="6" customFormat="1" ht="48" customHeight="1">
      <c r="A18" s="22" t="s">
        <v>254</v>
      </c>
      <c r="B18" s="23" t="s">
        <v>177</v>
      </c>
      <c r="C18" s="87"/>
      <c r="D18" s="92">
        <f t="shared" si="0"/>
        <v>0</v>
      </c>
      <c r="E18" s="129">
        <f t="shared" si="1"/>
        <v>0</v>
      </c>
      <c r="F18" s="89"/>
      <c r="G18" s="89"/>
      <c r="H18" s="89"/>
      <c r="I18" s="132"/>
      <c r="J18" s="132"/>
      <c r="K18" s="129">
        <f t="shared" si="2"/>
        <v>0</v>
      </c>
      <c r="L18" s="89"/>
      <c r="M18" s="89"/>
      <c r="N18" s="89"/>
      <c r="O18" s="89"/>
    </row>
    <row r="19" spans="1:15" s="6" customFormat="1" ht="48" customHeight="1">
      <c r="A19" s="22" t="s">
        <v>255</v>
      </c>
      <c r="B19" s="23" t="s">
        <v>227</v>
      </c>
      <c r="C19" s="88"/>
      <c r="D19" s="92">
        <f t="shared" si="0"/>
        <v>0</v>
      </c>
      <c r="E19" s="129">
        <f t="shared" si="1"/>
        <v>0</v>
      </c>
      <c r="F19" s="89"/>
      <c r="G19" s="89"/>
      <c r="H19" s="89"/>
      <c r="I19" s="132"/>
      <c r="J19" s="132"/>
      <c r="K19" s="129">
        <f t="shared" si="2"/>
        <v>0</v>
      </c>
      <c r="L19" s="89"/>
      <c r="M19" s="89"/>
      <c r="N19" s="89"/>
      <c r="O19" s="89"/>
    </row>
    <row r="20" spans="1:15" s="6" customFormat="1" ht="48" customHeight="1">
      <c r="A20" s="22" t="s">
        <v>274</v>
      </c>
      <c r="B20" s="23" t="s">
        <v>288</v>
      </c>
      <c r="C20" s="23"/>
      <c r="D20" s="92"/>
      <c r="E20" s="129"/>
      <c r="F20" s="89"/>
      <c r="G20" s="89">
        <v>2000</v>
      </c>
      <c r="H20" s="89"/>
      <c r="I20" s="132"/>
      <c r="J20" s="132"/>
      <c r="K20" s="129"/>
      <c r="L20" s="89"/>
      <c r="M20" s="89"/>
      <c r="N20" s="89"/>
      <c r="O20" s="89"/>
    </row>
    <row r="21" spans="1:15" s="6" customFormat="1" ht="48" customHeight="1">
      <c r="A21" s="22" t="s">
        <v>275</v>
      </c>
      <c r="B21" s="23"/>
      <c r="C21" s="107"/>
      <c r="D21" s="92"/>
      <c r="E21" s="129"/>
      <c r="F21" s="89"/>
      <c r="G21" s="89"/>
      <c r="H21" s="89"/>
      <c r="I21" s="132"/>
      <c r="J21" s="132"/>
      <c r="K21" s="129"/>
      <c r="L21" s="89"/>
      <c r="M21" s="89"/>
      <c r="N21" s="89"/>
      <c r="O21" s="89"/>
    </row>
    <row r="22" spans="1:15" s="6" customFormat="1" ht="23.25">
      <c r="A22" s="22" t="s">
        <v>155</v>
      </c>
      <c r="B22" s="25" t="s">
        <v>156</v>
      </c>
      <c r="C22" s="86">
        <v>213</v>
      </c>
      <c r="D22" s="92">
        <f t="shared" si="0"/>
        <v>8560000</v>
      </c>
      <c r="E22" s="129">
        <f t="shared" si="1"/>
        <v>8560000</v>
      </c>
      <c r="F22" s="24"/>
      <c r="G22" s="24">
        <v>8560000</v>
      </c>
      <c r="H22" s="24"/>
      <c r="I22" s="129"/>
      <c r="J22" s="129"/>
      <c r="K22" s="129">
        <f t="shared" si="2"/>
        <v>0</v>
      </c>
      <c r="L22" s="24"/>
      <c r="M22" s="24"/>
      <c r="N22" s="90"/>
      <c r="O22" s="90"/>
    </row>
    <row r="23" spans="1:18" s="6" customFormat="1" ht="37.5" customHeight="1">
      <c r="A23" s="26" t="s">
        <v>185</v>
      </c>
      <c r="B23" s="27" t="s">
        <v>134</v>
      </c>
      <c r="C23" s="93">
        <v>220</v>
      </c>
      <c r="D23" s="92">
        <f t="shared" si="0"/>
        <v>1787000</v>
      </c>
      <c r="E23" s="130">
        <f t="shared" si="1"/>
        <v>1684000</v>
      </c>
      <c r="F23" s="95">
        <f>F24+F25+F26+F27+F28+F30</f>
        <v>1633600</v>
      </c>
      <c r="G23" s="95">
        <f>G24+G25+G26+G27+G28+G30</f>
        <v>50400</v>
      </c>
      <c r="H23" s="95">
        <f>H24+H25+H26+H27+H28+H30</f>
        <v>0</v>
      </c>
      <c r="I23" s="131">
        <f aca="true" t="shared" si="3" ref="I23:O23">I24+I25+I26+I27+I28+I30</f>
        <v>0</v>
      </c>
      <c r="J23" s="131">
        <f t="shared" si="3"/>
        <v>0</v>
      </c>
      <c r="K23" s="131">
        <f t="shared" si="2"/>
        <v>103000</v>
      </c>
      <c r="L23" s="95">
        <f t="shared" si="3"/>
        <v>0</v>
      </c>
      <c r="M23" s="95">
        <f t="shared" si="3"/>
        <v>53000</v>
      </c>
      <c r="N23" s="95">
        <f>N24+N25+N26+N27+N28+N30</f>
        <v>0</v>
      </c>
      <c r="O23" s="95">
        <f t="shared" si="3"/>
        <v>50000</v>
      </c>
      <c r="P23" s="8"/>
      <c r="Q23" s="14"/>
      <c r="R23" s="14"/>
    </row>
    <row r="24" spans="1:18" s="6" customFormat="1" ht="23.25">
      <c r="A24" s="28" t="s">
        <v>188</v>
      </c>
      <c r="B24" s="29" t="s">
        <v>135</v>
      </c>
      <c r="C24" s="30">
        <v>221</v>
      </c>
      <c r="D24" s="92">
        <f t="shared" si="0"/>
        <v>71400</v>
      </c>
      <c r="E24" s="129">
        <f t="shared" si="1"/>
        <v>65400</v>
      </c>
      <c r="F24" s="24">
        <v>15000</v>
      </c>
      <c r="G24" s="24">
        <v>50400</v>
      </c>
      <c r="H24" s="24"/>
      <c r="I24" s="129"/>
      <c r="J24" s="129"/>
      <c r="K24" s="129">
        <f t="shared" si="2"/>
        <v>6000</v>
      </c>
      <c r="L24" s="24"/>
      <c r="M24" s="24"/>
      <c r="N24" s="24"/>
      <c r="O24" s="24">
        <v>6000</v>
      </c>
      <c r="P24" s="15"/>
      <c r="Q24" s="15"/>
      <c r="R24" s="15"/>
    </row>
    <row r="25" spans="1:18" s="6" customFormat="1" ht="23.25">
      <c r="A25" s="28" t="s">
        <v>189</v>
      </c>
      <c r="B25" s="29" t="s">
        <v>136</v>
      </c>
      <c r="C25" s="30">
        <v>222</v>
      </c>
      <c r="D25" s="92">
        <f t="shared" si="0"/>
        <v>600</v>
      </c>
      <c r="E25" s="129">
        <f t="shared" si="1"/>
        <v>600</v>
      </c>
      <c r="F25" s="24">
        <v>600</v>
      </c>
      <c r="G25" s="24"/>
      <c r="H25" s="24"/>
      <c r="I25" s="129"/>
      <c r="J25" s="129"/>
      <c r="K25" s="129">
        <f t="shared" si="2"/>
        <v>0</v>
      </c>
      <c r="L25" s="24"/>
      <c r="M25" s="24"/>
      <c r="N25" s="90"/>
      <c r="O25" s="90"/>
      <c r="P25" s="14"/>
      <c r="Q25" s="14"/>
      <c r="R25" s="14"/>
    </row>
    <row r="26" spans="1:18" s="6" customFormat="1" ht="23.25">
      <c r="A26" s="28" t="s">
        <v>190</v>
      </c>
      <c r="B26" s="29" t="s">
        <v>191</v>
      </c>
      <c r="C26" s="30">
        <v>223</v>
      </c>
      <c r="D26" s="92">
        <f t="shared" si="0"/>
        <v>1141000</v>
      </c>
      <c r="E26" s="129">
        <f t="shared" si="1"/>
        <v>1141000</v>
      </c>
      <c r="F26" s="24">
        <v>1141000</v>
      </c>
      <c r="G26" s="24"/>
      <c r="H26" s="24"/>
      <c r="I26" s="129"/>
      <c r="J26" s="129"/>
      <c r="K26" s="129">
        <f t="shared" si="2"/>
        <v>0</v>
      </c>
      <c r="L26" s="24"/>
      <c r="M26" s="24"/>
      <c r="N26" s="24"/>
      <c r="O26" s="24"/>
      <c r="P26" s="14"/>
      <c r="Q26" s="14"/>
      <c r="R26" s="14"/>
    </row>
    <row r="27" spans="1:15" s="6" customFormat="1" ht="29.25" customHeight="1">
      <c r="A27" s="31" t="s">
        <v>186</v>
      </c>
      <c r="B27" s="32" t="s">
        <v>178</v>
      </c>
      <c r="C27" s="30">
        <v>224</v>
      </c>
      <c r="D27" s="92">
        <f t="shared" si="0"/>
        <v>0</v>
      </c>
      <c r="E27" s="129">
        <f t="shared" si="1"/>
        <v>0</v>
      </c>
      <c r="F27" s="33"/>
      <c r="G27" s="33"/>
      <c r="H27" s="33"/>
      <c r="I27" s="131"/>
      <c r="J27" s="131"/>
      <c r="K27" s="131">
        <f t="shared" si="2"/>
        <v>0</v>
      </c>
      <c r="L27" s="33"/>
      <c r="M27" s="33"/>
      <c r="N27" s="33"/>
      <c r="O27" s="33"/>
    </row>
    <row r="28" spans="1:15" s="6" customFormat="1" ht="27" customHeight="1">
      <c r="A28" s="31" t="s">
        <v>157</v>
      </c>
      <c r="B28" s="32" t="s">
        <v>179</v>
      </c>
      <c r="C28" s="30">
        <v>225</v>
      </c>
      <c r="D28" s="92">
        <f t="shared" si="0"/>
        <v>397000</v>
      </c>
      <c r="E28" s="129">
        <f t="shared" si="1"/>
        <v>377000</v>
      </c>
      <c r="F28" s="33">
        <v>377000</v>
      </c>
      <c r="G28" s="33"/>
      <c r="H28" s="33"/>
      <c r="I28" s="133"/>
      <c r="J28" s="131"/>
      <c r="K28" s="131">
        <f t="shared" si="2"/>
        <v>20000</v>
      </c>
      <c r="L28" s="33"/>
      <c r="M28" s="33"/>
      <c r="N28" s="33"/>
      <c r="O28" s="33">
        <v>20000</v>
      </c>
    </row>
    <row r="29" spans="1:15" s="6" customFormat="1" ht="23.25">
      <c r="A29" s="28" t="s">
        <v>158</v>
      </c>
      <c r="B29" s="34" t="s">
        <v>180</v>
      </c>
      <c r="C29" s="25"/>
      <c r="D29" s="92">
        <f t="shared" si="0"/>
        <v>0</v>
      </c>
      <c r="E29" s="129">
        <f t="shared" si="1"/>
        <v>0</v>
      </c>
      <c r="F29" s="90"/>
      <c r="G29" s="90"/>
      <c r="H29" s="90"/>
      <c r="I29" s="133"/>
      <c r="J29" s="133"/>
      <c r="K29" s="133">
        <f t="shared" si="2"/>
        <v>0</v>
      </c>
      <c r="L29" s="90"/>
      <c r="M29" s="90"/>
      <c r="N29" s="90"/>
      <c r="O29" s="90"/>
    </row>
    <row r="30" spans="1:15" s="6" customFormat="1" ht="23.25">
      <c r="A30" s="31" t="s">
        <v>159</v>
      </c>
      <c r="B30" s="32" t="s">
        <v>181</v>
      </c>
      <c r="C30" s="30">
        <v>226</v>
      </c>
      <c r="D30" s="92">
        <f t="shared" si="0"/>
        <v>177000</v>
      </c>
      <c r="E30" s="129">
        <f t="shared" si="1"/>
        <v>100000</v>
      </c>
      <c r="F30" s="33">
        <v>100000</v>
      </c>
      <c r="G30" s="33"/>
      <c r="H30" s="33"/>
      <c r="I30" s="131"/>
      <c r="J30" s="131"/>
      <c r="K30" s="131">
        <f t="shared" si="2"/>
        <v>77000</v>
      </c>
      <c r="L30" s="33"/>
      <c r="M30" s="33">
        <v>53000</v>
      </c>
      <c r="N30" s="33"/>
      <c r="O30" s="33">
        <v>24000</v>
      </c>
    </row>
    <row r="31" spans="1:15" s="6" customFormat="1" ht="30.75" customHeight="1">
      <c r="A31" s="31" t="s">
        <v>187</v>
      </c>
      <c r="B31" s="32" t="s">
        <v>193</v>
      </c>
      <c r="C31" s="96">
        <v>262</v>
      </c>
      <c r="D31" s="92">
        <f t="shared" si="0"/>
        <v>635000</v>
      </c>
      <c r="E31" s="130">
        <f t="shared" si="1"/>
        <v>0</v>
      </c>
      <c r="F31" s="95">
        <f>F32+F33</f>
        <v>0</v>
      </c>
      <c r="G31" s="95">
        <f>G32+G33</f>
        <v>0</v>
      </c>
      <c r="H31" s="95">
        <f>H32+H33</f>
        <v>0</v>
      </c>
      <c r="I31" s="131">
        <f aca="true" t="shared" si="4" ref="I31:O31">I32+I33</f>
        <v>635000</v>
      </c>
      <c r="J31" s="131">
        <f t="shared" si="4"/>
        <v>0</v>
      </c>
      <c r="K31" s="131">
        <f t="shared" si="2"/>
        <v>0</v>
      </c>
      <c r="L31" s="95">
        <f t="shared" si="4"/>
        <v>0</v>
      </c>
      <c r="M31" s="95">
        <f t="shared" si="4"/>
        <v>0</v>
      </c>
      <c r="N31" s="95">
        <f>N32+N33</f>
        <v>0</v>
      </c>
      <c r="O31" s="95">
        <f t="shared" si="4"/>
        <v>0</v>
      </c>
    </row>
    <row r="32" spans="1:15" s="6" customFormat="1" ht="28.5" customHeight="1">
      <c r="A32" s="28" t="s">
        <v>160</v>
      </c>
      <c r="B32" s="63" t="s">
        <v>311</v>
      </c>
      <c r="C32" s="63"/>
      <c r="D32" s="92">
        <f t="shared" si="0"/>
        <v>0</v>
      </c>
      <c r="E32" s="129">
        <f t="shared" si="1"/>
        <v>0</v>
      </c>
      <c r="F32" s="90"/>
      <c r="G32" s="90"/>
      <c r="H32" s="90"/>
      <c r="I32" s="133"/>
      <c r="J32" s="133"/>
      <c r="K32" s="133">
        <f t="shared" si="2"/>
        <v>0</v>
      </c>
      <c r="L32" s="90"/>
      <c r="M32" s="90"/>
      <c r="N32" s="90"/>
      <c r="O32" s="90"/>
    </row>
    <row r="33" spans="1:15" s="6" customFormat="1" ht="30">
      <c r="A33" s="28" t="s">
        <v>161</v>
      </c>
      <c r="B33" s="63" t="s">
        <v>239</v>
      </c>
      <c r="C33" s="63"/>
      <c r="D33" s="92">
        <f t="shared" si="0"/>
        <v>635000</v>
      </c>
      <c r="E33" s="129">
        <f t="shared" si="1"/>
        <v>0</v>
      </c>
      <c r="F33" s="90"/>
      <c r="G33" s="90"/>
      <c r="H33" s="90"/>
      <c r="I33" s="133">
        <v>635000</v>
      </c>
      <c r="J33" s="133"/>
      <c r="K33" s="133">
        <f t="shared" si="2"/>
        <v>0</v>
      </c>
      <c r="L33" s="90"/>
      <c r="M33" s="90"/>
      <c r="N33" s="90"/>
      <c r="O33" s="90"/>
    </row>
    <row r="34" spans="1:15" s="6" customFormat="1" ht="23.25">
      <c r="A34" s="31" t="s">
        <v>162</v>
      </c>
      <c r="B34" s="32" t="s">
        <v>182</v>
      </c>
      <c r="C34" s="96">
        <v>290</v>
      </c>
      <c r="D34" s="92">
        <f t="shared" si="0"/>
        <v>3000</v>
      </c>
      <c r="E34" s="130">
        <f t="shared" si="1"/>
        <v>0</v>
      </c>
      <c r="F34" s="95"/>
      <c r="G34" s="95"/>
      <c r="H34" s="95"/>
      <c r="I34" s="131"/>
      <c r="J34" s="131"/>
      <c r="K34" s="131">
        <f t="shared" si="2"/>
        <v>3000</v>
      </c>
      <c r="L34" s="95"/>
      <c r="M34" s="95">
        <f>M35</f>
        <v>1000</v>
      </c>
      <c r="N34" s="95"/>
      <c r="O34" s="95">
        <f>O35</f>
        <v>2000</v>
      </c>
    </row>
    <row r="35" spans="1:15" s="6" customFormat="1" ht="28.5" customHeight="1">
      <c r="A35" s="28" t="s">
        <v>163</v>
      </c>
      <c r="B35" s="34" t="s">
        <v>173</v>
      </c>
      <c r="C35" s="86"/>
      <c r="D35" s="92">
        <f t="shared" si="0"/>
        <v>3000</v>
      </c>
      <c r="E35" s="129">
        <f t="shared" si="1"/>
        <v>0</v>
      </c>
      <c r="F35" s="90"/>
      <c r="G35" s="90"/>
      <c r="H35" s="90"/>
      <c r="I35" s="133"/>
      <c r="J35" s="133"/>
      <c r="K35" s="133">
        <f t="shared" si="2"/>
        <v>3000</v>
      </c>
      <c r="L35" s="90"/>
      <c r="M35" s="90">
        <v>1000</v>
      </c>
      <c r="N35" s="90"/>
      <c r="O35" s="90">
        <v>2000</v>
      </c>
    </row>
    <row r="36" spans="1:15" s="6" customFormat="1" ht="29.25" customHeight="1">
      <c r="A36" s="31" t="s">
        <v>164</v>
      </c>
      <c r="B36" s="32" t="s">
        <v>183</v>
      </c>
      <c r="C36" s="96">
        <v>310</v>
      </c>
      <c r="D36" s="92">
        <f t="shared" si="0"/>
        <v>995000</v>
      </c>
      <c r="E36" s="130">
        <f t="shared" si="1"/>
        <v>995000</v>
      </c>
      <c r="F36" s="95"/>
      <c r="G36" s="95">
        <v>995000</v>
      </c>
      <c r="H36" s="95"/>
      <c r="I36" s="131"/>
      <c r="J36" s="131"/>
      <c r="K36" s="131">
        <f t="shared" si="2"/>
        <v>0</v>
      </c>
      <c r="L36" s="95"/>
      <c r="M36" s="95"/>
      <c r="N36" s="95"/>
      <c r="O36" s="95"/>
    </row>
    <row r="37" spans="1:15" s="6" customFormat="1" ht="29.25" customHeight="1">
      <c r="A37" s="31" t="s">
        <v>165</v>
      </c>
      <c r="B37" s="32" t="s">
        <v>184</v>
      </c>
      <c r="C37" s="96">
        <v>340</v>
      </c>
      <c r="D37" s="92">
        <f t="shared" si="0"/>
        <v>157100</v>
      </c>
      <c r="E37" s="130">
        <f t="shared" si="1"/>
        <v>97100</v>
      </c>
      <c r="F37" s="94">
        <f aca="true" t="shared" si="5" ref="F37:O37">SUM(F39:F42)</f>
        <v>31000</v>
      </c>
      <c r="G37" s="94">
        <f>SUM(G39:G42)</f>
        <v>66100</v>
      </c>
      <c r="H37" s="94">
        <f>SUM(H39:H42)</f>
        <v>0</v>
      </c>
      <c r="I37" s="130">
        <f t="shared" si="5"/>
        <v>0</v>
      </c>
      <c r="J37" s="130">
        <f t="shared" si="5"/>
        <v>0</v>
      </c>
      <c r="K37" s="130">
        <f t="shared" si="2"/>
        <v>60000</v>
      </c>
      <c r="L37" s="94">
        <f t="shared" si="5"/>
        <v>0</v>
      </c>
      <c r="M37" s="94">
        <f t="shared" si="5"/>
        <v>36000</v>
      </c>
      <c r="N37" s="94">
        <f>SUM(N39:N42)</f>
        <v>0</v>
      </c>
      <c r="O37" s="94">
        <f t="shared" si="5"/>
        <v>24000</v>
      </c>
    </row>
    <row r="38" spans="1:15" s="6" customFormat="1" ht="23.25" customHeight="1">
      <c r="A38" s="28" t="s">
        <v>194</v>
      </c>
      <c r="B38" s="63" t="s">
        <v>174</v>
      </c>
      <c r="C38" s="63"/>
      <c r="D38" s="92">
        <f t="shared" si="0"/>
        <v>0</v>
      </c>
      <c r="E38" s="129">
        <f t="shared" si="1"/>
        <v>0</v>
      </c>
      <c r="F38" s="90"/>
      <c r="G38" s="90"/>
      <c r="H38" s="90"/>
      <c r="I38" s="133"/>
      <c r="J38" s="133"/>
      <c r="K38" s="133">
        <f t="shared" si="2"/>
        <v>0</v>
      </c>
      <c r="L38" s="90"/>
      <c r="M38" s="90"/>
      <c r="N38" s="90"/>
      <c r="O38" s="90"/>
    </row>
    <row r="39" spans="1:15" s="6" customFormat="1" ht="24" customHeight="1">
      <c r="A39" s="28" t="s">
        <v>195</v>
      </c>
      <c r="B39" s="63" t="s">
        <v>242</v>
      </c>
      <c r="C39" s="63"/>
      <c r="D39" s="92">
        <f t="shared" si="0"/>
        <v>0</v>
      </c>
      <c r="E39" s="129">
        <f t="shared" si="1"/>
        <v>0</v>
      </c>
      <c r="F39" s="90"/>
      <c r="G39" s="90"/>
      <c r="H39" s="90"/>
      <c r="I39" s="133"/>
      <c r="J39" s="133"/>
      <c r="K39" s="133">
        <f t="shared" si="2"/>
        <v>0</v>
      </c>
      <c r="L39" s="90"/>
      <c r="M39" s="90"/>
      <c r="N39" s="90"/>
      <c r="O39" s="90"/>
    </row>
    <row r="40" spans="1:15" s="6" customFormat="1" ht="30" customHeight="1">
      <c r="A40" s="28" t="s">
        <v>196</v>
      </c>
      <c r="B40" s="63" t="s">
        <v>175</v>
      </c>
      <c r="C40" s="63"/>
      <c r="D40" s="92">
        <f t="shared" si="0"/>
        <v>0</v>
      </c>
      <c r="E40" s="129">
        <f t="shared" si="1"/>
        <v>0</v>
      </c>
      <c r="F40" s="90"/>
      <c r="G40" s="90"/>
      <c r="H40" s="90"/>
      <c r="I40" s="133"/>
      <c r="J40" s="133"/>
      <c r="K40" s="133">
        <f t="shared" si="2"/>
        <v>0</v>
      </c>
      <c r="L40" s="90"/>
      <c r="M40" s="90"/>
      <c r="N40" s="90"/>
      <c r="O40" s="90"/>
    </row>
    <row r="41" spans="1:15" s="6" customFormat="1" ht="23.25" customHeight="1">
      <c r="A41" s="28" t="s">
        <v>197</v>
      </c>
      <c r="B41" s="63" t="s">
        <v>176</v>
      </c>
      <c r="C41" s="63"/>
      <c r="D41" s="92">
        <f t="shared" si="0"/>
        <v>0</v>
      </c>
      <c r="E41" s="129">
        <f t="shared" si="1"/>
        <v>0</v>
      </c>
      <c r="F41" s="90"/>
      <c r="G41" s="90"/>
      <c r="H41" s="90"/>
      <c r="I41" s="133"/>
      <c r="J41" s="133"/>
      <c r="K41" s="133">
        <f t="shared" si="2"/>
        <v>0</v>
      </c>
      <c r="L41" s="90"/>
      <c r="M41" s="90"/>
      <c r="N41" s="90"/>
      <c r="O41" s="90"/>
    </row>
    <row r="42" spans="1:15" s="6" customFormat="1" ht="30">
      <c r="A42" s="28" t="s">
        <v>256</v>
      </c>
      <c r="B42" s="63" t="s">
        <v>247</v>
      </c>
      <c r="C42" s="63"/>
      <c r="D42" s="92">
        <f t="shared" si="0"/>
        <v>157100</v>
      </c>
      <c r="E42" s="129">
        <f t="shared" si="1"/>
        <v>97100</v>
      </c>
      <c r="F42" s="90">
        <v>31000</v>
      </c>
      <c r="G42" s="90">
        <v>66100</v>
      </c>
      <c r="H42" s="90"/>
      <c r="I42" s="133"/>
      <c r="J42" s="133"/>
      <c r="K42" s="133">
        <f t="shared" si="2"/>
        <v>60000</v>
      </c>
      <c r="L42" s="90"/>
      <c r="M42" s="90">
        <v>36000</v>
      </c>
      <c r="N42" s="90"/>
      <c r="O42" s="90">
        <v>24000</v>
      </c>
    </row>
    <row r="43" spans="1:15" s="7" customFormat="1" ht="22.5">
      <c r="A43" s="31" t="s">
        <v>198</v>
      </c>
      <c r="B43" s="35" t="s">
        <v>166</v>
      </c>
      <c r="C43" s="97">
        <v>900</v>
      </c>
      <c r="D43" s="92">
        <f t="shared" si="0"/>
        <v>40482100</v>
      </c>
      <c r="E43" s="131">
        <f t="shared" si="1"/>
        <v>39681100</v>
      </c>
      <c r="F43" s="95">
        <f>SUM(F15,F23,F31,F34,F36,F37)</f>
        <v>1664600</v>
      </c>
      <c r="G43" s="95">
        <f>SUM(G15,G23,G31,G34,G36,G37)</f>
        <v>38016500</v>
      </c>
      <c r="H43" s="95">
        <f>SUM(H15,H23,H34,H36,H37)</f>
        <v>0</v>
      </c>
      <c r="I43" s="131">
        <f>SUM(I15,I23,I31,I34,I36,I37)</f>
        <v>635000</v>
      </c>
      <c r="J43" s="131">
        <f>SUM(J15,J23,J31,J34,J36,J37)</f>
        <v>0</v>
      </c>
      <c r="K43" s="131">
        <f t="shared" si="2"/>
        <v>166000</v>
      </c>
      <c r="L43" s="95">
        <f>SUM(L15,L23,L31,L34,L36,L37)</f>
        <v>0</v>
      </c>
      <c r="M43" s="95">
        <f>SUM(M15,M23,M31,M34,M36,M37)</f>
        <v>90000</v>
      </c>
      <c r="N43" s="95">
        <f>SUM(N15,N23,N31,N34,N36,N37)</f>
        <v>0</v>
      </c>
      <c r="O43" s="95">
        <f>SUM(O15,O23,O31,O34,O36,O37)</f>
        <v>76000</v>
      </c>
    </row>
    <row r="44" spans="1:15" s="6" customFormat="1" ht="19.5" customHeight="1">
      <c r="A44" s="36"/>
      <c r="B44" s="37"/>
      <c r="C44" s="37"/>
      <c r="D44" s="38"/>
      <c r="E44" s="38"/>
      <c r="F44" s="38"/>
      <c r="G44" s="38"/>
      <c r="H44" s="38"/>
      <c r="I44" s="38"/>
      <c r="J44" s="38"/>
      <c r="K44" s="38"/>
      <c r="L44" s="38"/>
      <c r="M44" s="38"/>
      <c r="N44" s="38"/>
      <c r="O44" s="38"/>
    </row>
    <row r="45" spans="1:15" s="98" customFormat="1" ht="39.75" customHeight="1">
      <c r="A45" s="206" t="s">
        <v>258</v>
      </c>
      <c r="B45" s="206"/>
      <c r="C45" s="206"/>
      <c r="D45" s="206"/>
      <c r="E45" s="206"/>
      <c r="F45" s="206"/>
      <c r="G45" s="206"/>
      <c r="H45" s="206"/>
      <c r="I45" s="206"/>
      <c r="J45" s="206"/>
      <c r="K45" s="206"/>
      <c r="L45" s="206"/>
      <c r="M45" s="206"/>
      <c r="N45" s="206"/>
      <c r="O45" s="206"/>
    </row>
    <row r="46" spans="1:15" s="98" customFormat="1" ht="34.5" customHeight="1" hidden="1">
      <c r="A46" s="36"/>
      <c r="B46" s="37"/>
      <c r="C46" s="37"/>
      <c r="D46" s="38"/>
      <c r="E46" s="38"/>
      <c r="F46" s="38"/>
      <c r="G46" s="38"/>
      <c r="H46" s="38"/>
      <c r="I46" s="38"/>
      <c r="J46" s="38"/>
      <c r="K46" s="38"/>
      <c r="L46" s="38"/>
      <c r="M46" s="38"/>
      <c r="N46" s="38"/>
      <c r="O46" s="38"/>
    </row>
    <row r="47" spans="1:15" s="98" customFormat="1" ht="15">
      <c r="A47" s="158" t="s">
        <v>259</v>
      </c>
      <c r="B47" s="158"/>
      <c r="C47" s="158"/>
      <c r="D47" s="158"/>
      <c r="E47" s="158"/>
      <c r="F47" s="158"/>
      <c r="G47" s="65"/>
      <c r="H47" s="65"/>
      <c r="I47" s="56"/>
      <c r="J47" s="99"/>
      <c r="K47" s="99"/>
      <c r="L47" s="99"/>
      <c r="M47" s="117" t="s">
        <v>283</v>
      </c>
      <c r="N47" s="56"/>
      <c r="O47" s="58"/>
    </row>
    <row r="48" spans="1:15" s="98" customFormat="1" ht="15">
      <c r="A48" s="158" t="s">
        <v>144</v>
      </c>
      <c r="B48" s="158"/>
      <c r="C48" s="158"/>
      <c r="D48" s="158"/>
      <c r="E48" s="158"/>
      <c r="F48" s="158"/>
      <c r="G48" s="65"/>
      <c r="H48" s="65"/>
      <c r="I48" s="66" t="s">
        <v>2</v>
      </c>
      <c r="J48" s="99"/>
      <c r="K48" s="99"/>
      <c r="L48" s="99"/>
      <c r="M48" s="204" t="s">
        <v>3</v>
      </c>
      <c r="N48" s="204"/>
      <c r="O48" s="110"/>
    </row>
    <row r="49" spans="1:15" s="98" customFormat="1" ht="15">
      <c r="A49" s="65"/>
      <c r="B49" s="65"/>
      <c r="C49" s="65"/>
      <c r="D49" s="65"/>
      <c r="E49" s="65"/>
      <c r="F49" s="65"/>
      <c r="G49" s="65"/>
      <c r="H49" s="65"/>
      <c r="I49" s="66"/>
      <c r="J49" s="99"/>
      <c r="K49" s="99"/>
      <c r="L49" s="99"/>
      <c r="M49" s="51"/>
      <c r="N49" s="51"/>
      <c r="O49" s="51"/>
    </row>
    <row r="50" spans="1:21" s="101" customFormat="1" ht="15">
      <c r="A50" s="155" t="s">
        <v>260</v>
      </c>
      <c r="B50" s="155"/>
      <c r="C50" s="155"/>
      <c r="D50" s="155"/>
      <c r="E50" s="155"/>
      <c r="F50" s="155"/>
      <c r="G50" s="52"/>
      <c r="H50" s="52"/>
      <c r="I50" s="56"/>
      <c r="J50" s="99"/>
      <c r="K50" s="99"/>
      <c r="L50" s="99"/>
      <c r="M50" s="56" t="s">
        <v>285</v>
      </c>
      <c r="N50" s="56"/>
      <c r="O50" s="58"/>
      <c r="P50" s="100"/>
      <c r="Q50" s="100"/>
      <c r="R50" s="100"/>
      <c r="S50" s="100"/>
      <c r="T50" s="100"/>
      <c r="U50" s="100"/>
    </row>
    <row r="51" spans="1:21" s="101" customFormat="1" ht="15">
      <c r="A51" s="50"/>
      <c r="B51" s="50"/>
      <c r="C51" s="50"/>
      <c r="D51" s="50"/>
      <c r="E51" s="50"/>
      <c r="F51" s="51"/>
      <c r="G51" s="51"/>
      <c r="H51" s="51"/>
      <c r="I51" s="51" t="s">
        <v>2</v>
      </c>
      <c r="J51" s="99"/>
      <c r="K51" s="99"/>
      <c r="L51" s="99"/>
      <c r="M51" s="204" t="s">
        <v>3</v>
      </c>
      <c r="N51" s="204"/>
      <c r="O51" s="110"/>
      <c r="P51" s="100"/>
      <c r="Q51" s="100"/>
      <c r="R51" s="100"/>
      <c r="S51" s="100"/>
      <c r="T51" s="100"/>
      <c r="U51" s="100"/>
    </row>
    <row r="52" spans="1:21" s="101" customFormat="1" ht="15">
      <c r="A52" s="50"/>
      <c r="B52" s="50"/>
      <c r="C52" s="50"/>
      <c r="D52" s="50"/>
      <c r="E52" s="50"/>
      <c r="F52" s="51"/>
      <c r="G52" s="51"/>
      <c r="H52" s="51"/>
      <c r="I52" s="51"/>
      <c r="J52" s="99"/>
      <c r="K52" s="99"/>
      <c r="L52" s="99"/>
      <c r="M52" s="51"/>
      <c r="N52" s="51"/>
      <c r="O52" s="51"/>
      <c r="P52" s="100"/>
      <c r="Q52" s="100"/>
      <c r="R52" s="100"/>
      <c r="S52" s="100"/>
      <c r="T52" s="100"/>
      <c r="U52" s="100"/>
    </row>
    <row r="53" spans="1:21" s="101" customFormat="1" ht="15">
      <c r="A53" s="155" t="s">
        <v>145</v>
      </c>
      <c r="B53" s="155"/>
      <c r="C53" s="155"/>
      <c r="D53" s="155"/>
      <c r="E53" s="155"/>
      <c r="F53" s="155"/>
      <c r="G53" s="52"/>
      <c r="H53" s="52"/>
      <c r="I53" s="56"/>
      <c r="J53" s="99"/>
      <c r="K53" s="99"/>
      <c r="L53" s="99"/>
      <c r="M53" s="56" t="s">
        <v>285</v>
      </c>
      <c r="N53" s="56"/>
      <c r="O53" s="58"/>
      <c r="P53" s="100"/>
      <c r="Q53" s="100"/>
      <c r="R53" s="100"/>
      <c r="S53" s="100"/>
      <c r="T53" s="100"/>
      <c r="U53" s="100"/>
    </row>
    <row r="54" spans="1:21" s="101" customFormat="1" ht="15" customHeight="1">
      <c r="A54" s="156" t="s">
        <v>284</v>
      </c>
      <c r="B54" s="156"/>
      <c r="C54" s="52"/>
      <c r="D54" s="50"/>
      <c r="E54" s="50"/>
      <c r="F54" s="51"/>
      <c r="G54" s="51"/>
      <c r="H54" s="51"/>
      <c r="I54" s="51" t="s">
        <v>2</v>
      </c>
      <c r="J54" s="99"/>
      <c r="K54" s="99"/>
      <c r="L54" s="99"/>
      <c r="M54" s="204" t="s">
        <v>3</v>
      </c>
      <c r="N54" s="204"/>
      <c r="O54" s="110"/>
      <c r="P54" s="100"/>
      <c r="Q54" s="100"/>
      <c r="R54" s="100"/>
      <c r="S54" s="100"/>
      <c r="T54" s="100"/>
      <c r="U54" s="100"/>
    </row>
    <row r="55" spans="1:22" s="10" customFormat="1" ht="23.25">
      <c r="A55" s="11"/>
      <c r="B55" s="11"/>
      <c r="C55" s="11"/>
      <c r="D55" s="11"/>
      <c r="E55" s="11"/>
      <c r="F55" s="11"/>
      <c r="G55" s="11"/>
      <c r="H55" s="11"/>
      <c r="I55" s="11"/>
      <c r="J55" s="11"/>
      <c r="K55" s="11"/>
      <c r="L55" s="11"/>
      <c r="M55" s="11"/>
      <c r="N55" s="11"/>
      <c r="O55" s="11"/>
      <c r="P55" s="9"/>
      <c r="Q55" s="9"/>
      <c r="R55" s="9"/>
      <c r="S55" s="9"/>
      <c r="T55" s="9"/>
      <c r="U55" s="9"/>
      <c r="V55" s="9"/>
    </row>
  </sheetData>
  <sheetProtection/>
  <protectedRanges>
    <protectedRange password="CE28" sqref="A1:C2 D2:E2 F1:H2 I1 M1:N2" name="Диапазон9"/>
    <protectedRange password="CE28" sqref="A47:A50" name="Диапазон8_2"/>
  </protectedRanges>
  <mergeCells count="14">
    <mergeCell ref="D8:K8"/>
    <mergeCell ref="A45:O45"/>
    <mergeCell ref="A47:F47"/>
    <mergeCell ref="A48:F48"/>
    <mergeCell ref="D9:O9"/>
    <mergeCell ref="A11:A13"/>
    <mergeCell ref="B11:B13"/>
    <mergeCell ref="D11:O12"/>
    <mergeCell ref="A50:F50"/>
    <mergeCell ref="M48:N48"/>
    <mergeCell ref="M51:N51"/>
    <mergeCell ref="M54:N54"/>
    <mergeCell ref="A53:F53"/>
    <mergeCell ref="A54:B54"/>
  </mergeCells>
  <printOptions/>
  <pageMargins left="0.5905511811023623" right="0.1968503937007874" top="0.31496062992125984" bottom="0.31496062992125984" header="0" footer="0"/>
  <pageSetup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dimension ref="A1:G60"/>
  <sheetViews>
    <sheetView zoomScalePageLayoutView="0" workbookViewId="0" topLeftCell="A1">
      <selection activeCell="D66" sqref="D66"/>
    </sheetView>
  </sheetViews>
  <sheetFormatPr defaultColWidth="9.00390625" defaultRowHeight="12.75"/>
  <cols>
    <col min="3" max="3" width="31.125" style="0" customWidth="1"/>
    <col min="4" max="4" width="19.375" style="0" customWidth="1"/>
    <col min="5" max="5" width="16.625" style="0" customWidth="1"/>
    <col min="6" max="6" width="20.25390625" style="0" customWidth="1"/>
    <col min="7" max="7" width="15.75390625" style="0" customWidth="1"/>
  </cols>
  <sheetData>
    <row r="1" spans="4:7" s="50" customFormat="1" ht="23.25" customHeight="1">
      <c r="D1" s="51"/>
      <c r="E1" s="155" t="s">
        <v>295</v>
      </c>
      <c r="F1" s="155"/>
      <c r="G1" s="155"/>
    </row>
    <row r="2" spans="4:7" s="50" customFormat="1" ht="45.75" customHeight="1">
      <c r="D2" s="51"/>
      <c r="E2" s="155" t="s">
        <v>313</v>
      </c>
      <c r="F2" s="155"/>
      <c r="G2" s="155"/>
    </row>
    <row r="3" spans="1:7" ht="22.5" customHeight="1">
      <c r="A3" s="220" t="s">
        <v>291</v>
      </c>
      <c r="B3" s="220"/>
      <c r="C3" s="220"/>
      <c r="D3" s="220"/>
      <c r="E3" s="220"/>
      <c r="F3" s="220"/>
      <c r="G3" s="220"/>
    </row>
    <row r="4" spans="1:7" ht="24.75" customHeight="1">
      <c r="A4" s="219" t="s">
        <v>292</v>
      </c>
      <c r="B4" s="219"/>
      <c r="C4" s="219"/>
      <c r="D4" s="219"/>
      <c r="E4" s="219"/>
      <c r="F4" s="219"/>
      <c r="G4" s="219"/>
    </row>
    <row r="5" spans="3:5" ht="16.5" customHeight="1">
      <c r="C5" s="217" t="s">
        <v>294</v>
      </c>
      <c r="D5" s="218"/>
      <c r="E5" s="218"/>
    </row>
    <row r="7" spans="1:7" ht="15">
      <c r="A7" s="181" t="s">
        <v>13</v>
      </c>
      <c r="B7" s="181"/>
      <c r="C7" s="181"/>
      <c r="D7" s="182" t="s">
        <v>221</v>
      </c>
      <c r="E7" s="184" t="s">
        <v>121</v>
      </c>
      <c r="F7" s="185" t="s">
        <v>122</v>
      </c>
      <c r="G7" s="186"/>
    </row>
    <row r="8" spans="1:7" ht="78.75" customHeight="1">
      <c r="A8" s="181"/>
      <c r="B8" s="181"/>
      <c r="C8" s="181"/>
      <c r="D8" s="183"/>
      <c r="E8" s="184"/>
      <c r="F8" s="102" t="s">
        <v>222</v>
      </c>
      <c r="G8" s="103" t="s">
        <v>223</v>
      </c>
    </row>
    <row r="9" spans="1:7" ht="30.75" customHeight="1">
      <c r="A9" s="160" t="s">
        <v>123</v>
      </c>
      <c r="B9" s="160"/>
      <c r="C9" s="160"/>
      <c r="D9" s="69"/>
      <c r="E9" s="63"/>
      <c r="F9" s="63"/>
      <c r="G9" s="72"/>
    </row>
    <row r="10" spans="1:7" ht="15">
      <c r="A10" s="164" t="s">
        <v>124</v>
      </c>
      <c r="B10" s="164"/>
      <c r="C10" s="164"/>
      <c r="D10" s="69"/>
      <c r="E10" s="136">
        <f>E12+E13+E21</f>
        <v>46864621.43</v>
      </c>
      <c r="F10" s="136">
        <f>F12+F13+F21</f>
        <v>46864621.43</v>
      </c>
      <c r="G10" s="72"/>
    </row>
    <row r="11" spans="1:7" ht="15">
      <c r="A11" s="160" t="s">
        <v>125</v>
      </c>
      <c r="B11" s="160"/>
      <c r="C11" s="160"/>
      <c r="D11" s="69"/>
      <c r="E11" s="137"/>
      <c r="F11" s="137"/>
      <c r="G11" s="72"/>
    </row>
    <row r="12" spans="1:7" ht="24" customHeight="1">
      <c r="A12" s="160" t="s">
        <v>215</v>
      </c>
      <c r="B12" s="160"/>
      <c r="C12" s="160"/>
      <c r="D12" s="69"/>
      <c r="E12" s="138">
        <f>F12</f>
        <v>43976700</v>
      </c>
      <c r="F12" s="137">
        <f>39123800+1937200+2915700</f>
        <v>43976700</v>
      </c>
      <c r="G12" s="72"/>
    </row>
    <row r="13" spans="1:7" ht="15">
      <c r="A13" s="152" t="s">
        <v>126</v>
      </c>
      <c r="B13" s="153"/>
      <c r="C13" s="154"/>
      <c r="D13" s="69"/>
      <c r="E13" s="139">
        <f>SUM(E15:E20)</f>
        <v>2701921.43</v>
      </c>
      <c r="F13" s="139">
        <f>SUM(F15:F20)</f>
        <v>2701921.43</v>
      </c>
      <c r="G13" s="72"/>
    </row>
    <row r="14" spans="1:7" ht="15">
      <c r="A14" s="161" t="s">
        <v>125</v>
      </c>
      <c r="B14" s="162"/>
      <c r="C14" s="163"/>
      <c r="D14" s="69"/>
      <c r="E14" s="138">
        <f aca="true" t="shared" si="0" ref="E14:E21">F14</f>
        <v>0</v>
      </c>
      <c r="F14" s="137"/>
      <c r="G14" s="72"/>
    </row>
    <row r="15" spans="1:7" ht="46.5" customHeight="1">
      <c r="A15" s="152" t="s">
        <v>303</v>
      </c>
      <c r="B15" s="153"/>
      <c r="C15" s="154"/>
      <c r="D15" s="69"/>
      <c r="E15" s="138">
        <f t="shared" si="0"/>
        <v>664020</v>
      </c>
      <c r="F15" s="137">
        <v>664020</v>
      </c>
      <c r="G15" s="72"/>
    </row>
    <row r="16" spans="1:7" ht="30.75" customHeight="1">
      <c r="A16" s="152" t="s">
        <v>304</v>
      </c>
      <c r="B16" s="153"/>
      <c r="C16" s="154"/>
      <c r="D16" s="69"/>
      <c r="E16" s="138">
        <f t="shared" si="0"/>
        <v>1745000</v>
      </c>
      <c r="F16" s="140">
        <v>1745000</v>
      </c>
      <c r="G16" s="72"/>
    </row>
    <row r="17" spans="1:7" ht="29.25" customHeight="1">
      <c r="A17" s="161" t="s">
        <v>305</v>
      </c>
      <c r="B17" s="162"/>
      <c r="C17" s="163"/>
      <c r="D17" s="69"/>
      <c r="E17" s="138">
        <f t="shared" si="0"/>
        <v>28375</v>
      </c>
      <c r="F17" s="140">
        <v>28375</v>
      </c>
      <c r="G17" s="72"/>
    </row>
    <row r="18" spans="1:7" ht="29.25" customHeight="1">
      <c r="A18" s="161" t="s">
        <v>306</v>
      </c>
      <c r="B18" s="162"/>
      <c r="C18" s="163"/>
      <c r="D18" s="69"/>
      <c r="E18" s="138">
        <f t="shared" si="0"/>
        <v>142925</v>
      </c>
      <c r="F18" s="140">
        <f>118225+24700</f>
        <v>142925</v>
      </c>
      <c r="G18" s="72"/>
    </row>
    <row r="19" spans="1:7" ht="29.25" customHeight="1">
      <c r="A19" s="161" t="s">
        <v>307</v>
      </c>
      <c r="B19" s="162"/>
      <c r="C19" s="163"/>
      <c r="D19" s="69"/>
      <c r="E19" s="138">
        <f t="shared" si="0"/>
        <v>84000</v>
      </c>
      <c r="F19" s="140">
        <v>84000</v>
      </c>
      <c r="G19" s="72"/>
    </row>
    <row r="20" spans="1:7" ht="29.25" customHeight="1">
      <c r="A20" s="161" t="s">
        <v>308</v>
      </c>
      <c r="B20" s="162"/>
      <c r="C20" s="163"/>
      <c r="D20" s="69"/>
      <c r="E20" s="138">
        <f t="shared" si="0"/>
        <v>37601.43</v>
      </c>
      <c r="F20" s="140">
        <v>37601.43</v>
      </c>
      <c r="G20" s="72"/>
    </row>
    <row r="21" spans="1:7" ht="30" customHeight="1">
      <c r="A21" s="160" t="s">
        <v>128</v>
      </c>
      <c r="B21" s="160"/>
      <c r="C21" s="160"/>
      <c r="D21" s="69"/>
      <c r="E21" s="139">
        <f t="shared" si="0"/>
        <v>186000</v>
      </c>
      <c r="F21" s="141">
        <f>SUM(F23:F26)</f>
        <v>186000</v>
      </c>
      <c r="G21" s="72"/>
    </row>
    <row r="22" spans="1:7" ht="15">
      <c r="A22" s="168" t="s">
        <v>125</v>
      </c>
      <c r="B22" s="169"/>
      <c r="C22" s="170"/>
      <c r="D22" s="73"/>
      <c r="E22" s="142"/>
      <c r="F22" s="137"/>
      <c r="G22" s="72"/>
    </row>
    <row r="23" spans="1:7" ht="78" customHeight="1">
      <c r="A23" s="160" t="s">
        <v>218</v>
      </c>
      <c r="B23" s="160"/>
      <c r="C23" s="160"/>
      <c r="D23" s="69"/>
      <c r="E23" s="143">
        <f>F23</f>
        <v>161000</v>
      </c>
      <c r="F23" s="144">
        <v>161000</v>
      </c>
      <c r="G23" s="72"/>
    </row>
    <row r="24" spans="1:7" ht="15" customHeight="1">
      <c r="A24" s="161" t="s">
        <v>249</v>
      </c>
      <c r="B24" s="162"/>
      <c r="C24" s="163"/>
      <c r="D24" s="69"/>
      <c r="E24" s="143">
        <f>F24</f>
        <v>0</v>
      </c>
      <c r="F24" s="144"/>
      <c r="G24" s="72"/>
    </row>
    <row r="25" spans="1:7" ht="15">
      <c r="A25" s="152" t="s">
        <v>293</v>
      </c>
      <c r="B25" s="153"/>
      <c r="C25" s="154"/>
      <c r="D25" s="69"/>
      <c r="E25" s="143">
        <f>F25</f>
        <v>0</v>
      </c>
      <c r="F25" s="137"/>
      <c r="G25" s="72"/>
    </row>
    <row r="26" spans="1:7" ht="15" customHeight="1">
      <c r="A26" s="161" t="s">
        <v>271</v>
      </c>
      <c r="B26" s="162"/>
      <c r="C26" s="163"/>
      <c r="D26" s="69"/>
      <c r="E26" s="143">
        <f>F26</f>
        <v>25000</v>
      </c>
      <c r="F26" s="137">
        <v>25000</v>
      </c>
      <c r="G26" s="72"/>
    </row>
    <row r="27" spans="1:7" ht="15">
      <c r="A27" s="160" t="s">
        <v>129</v>
      </c>
      <c r="B27" s="160"/>
      <c r="C27" s="160"/>
      <c r="D27" s="69"/>
      <c r="E27" s="145">
        <f>F27</f>
        <v>0</v>
      </c>
      <c r="F27" s="145"/>
      <c r="G27" s="72"/>
    </row>
    <row r="28" spans="1:7" ht="15">
      <c r="A28" s="164" t="s">
        <v>130</v>
      </c>
      <c r="B28" s="164"/>
      <c r="C28" s="164"/>
      <c r="D28" s="74" t="s">
        <v>224</v>
      </c>
      <c r="E28" s="141">
        <f>E9+E10-E27</f>
        <v>46864621.43</v>
      </c>
      <c r="F28" s="141">
        <f>F9+F10-F27</f>
        <v>46864621.43</v>
      </c>
      <c r="G28" s="72"/>
    </row>
    <row r="29" spans="3:5" ht="35.25" customHeight="1">
      <c r="C29" s="217" t="s">
        <v>297</v>
      </c>
      <c r="D29" s="218"/>
      <c r="E29" s="218"/>
    </row>
    <row r="31" spans="1:7" ht="15">
      <c r="A31" s="181" t="s">
        <v>13</v>
      </c>
      <c r="B31" s="181"/>
      <c r="C31" s="181"/>
      <c r="D31" s="182" t="s">
        <v>221</v>
      </c>
      <c r="E31" s="184" t="s">
        <v>121</v>
      </c>
      <c r="F31" s="185" t="s">
        <v>122</v>
      </c>
      <c r="G31" s="186"/>
    </row>
    <row r="32" spans="1:7" ht="78.75" customHeight="1">
      <c r="A32" s="181"/>
      <c r="B32" s="181"/>
      <c r="C32" s="181"/>
      <c r="D32" s="183"/>
      <c r="E32" s="184"/>
      <c r="F32" s="102" t="s">
        <v>222</v>
      </c>
      <c r="G32" s="103" t="s">
        <v>223</v>
      </c>
    </row>
    <row r="33" spans="1:7" ht="30.75" customHeight="1">
      <c r="A33" s="160" t="s">
        <v>123</v>
      </c>
      <c r="B33" s="160"/>
      <c r="C33" s="160"/>
      <c r="D33" s="69"/>
      <c r="E33" s="63"/>
      <c r="F33" s="63"/>
      <c r="G33" s="72"/>
    </row>
    <row r="34" spans="1:7" ht="15">
      <c r="A34" s="164" t="s">
        <v>124</v>
      </c>
      <c r="B34" s="164"/>
      <c r="C34" s="164"/>
      <c r="D34" s="69"/>
      <c r="E34" s="136">
        <f>E36+E37+E46</f>
        <v>46363621.43</v>
      </c>
      <c r="F34" s="136">
        <f>F36+F37+F46</f>
        <v>46363621.43</v>
      </c>
      <c r="G34" s="72"/>
    </row>
    <row r="35" spans="1:7" ht="15">
      <c r="A35" s="160" t="s">
        <v>125</v>
      </c>
      <c r="B35" s="160"/>
      <c r="C35" s="160"/>
      <c r="D35" s="69"/>
      <c r="E35" s="137"/>
      <c r="F35" s="137"/>
      <c r="G35" s="72"/>
    </row>
    <row r="36" spans="1:7" ht="24" customHeight="1">
      <c r="A36" s="160" t="s">
        <v>215</v>
      </c>
      <c r="B36" s="160"/>
      <c r="C36" s="160"/>
      <c r="D36" s="69"/>
      <c r="E36" s="138">
        <f>F36</f>
        <v>44953700</v>
      </c>
      <c r="F36" s="137">
        <f>41213300+1937200+1803200</f>
        <v>44953700</v>
      </c>
      <c r="G36" s="72"/>
    </row>
    <row r="37" spans="1:7" ht="15">
      <c r="A37" s="152" t="s">
        <v>126</v>
      </c>
      <c r="B37" s="153"/>
      <c r="C37" s="154"/>
      <c r="D37" s="69"/>
      <c r="E37" s="139">
        <f>SUM(E39:E45)</f>
        <v>1223921.43</v>
      </c>
      <c r="F37" s="139">
        <f>SUM(F39:F45)</f>
        <v>1223921.43</v>
      </c>
      <c r="G37" s="72"/>
    </row>
    <row r="38" spans="1:7" ht="15">
      <c r="A38" s="161" t="s">
        <v>125</v>
      </c>
      <c r="B38" s="162"/>
      <c r="C38" s="163"/>
      <c r="D38" s="69"/>
      <c r="E38" s="138">
        <f aca="true" t="shared" si="1" ref="E38:E46">F38</f>
        <v>0</v>
      </c>
      <c r="F38" s="137"/>
      <c r="G38" s="72"/>
    </row>
    <row r="39" spans="1:7" ht="46.5" customHeight="1">
      <c r="A39" s="152" t="s">
        <v>303</v>
      </c>
      <c r="B39" s="153"/>
      <c r="C39" s="154"/>
      <c r="D39" s="69"/>
      <c r="E39" s="138">
        <f t="shared" si="1"/>
        <v>664020</v>
      </c>
      <c r="F39" s="137">
        <f>F15</f>
        <v>664020</v>
      </c>
      <c r="G39" s="72"/>
    </row>
    <row r="40" spans="1:7" ht="30.75" customHeight="1">
      <c r="A40" s="152" t="s">
        <v>304</v>
      </c>
      <c r="B40" s="153"/>
      <c r="C40" s="154"/>
      <c r="D40" s="69"/>
      <c r="E40" s="138">
        <f t="shared" si="1"/>
        <v>267000</v>
      </c>
      <c r="F40" s="140">
        <v>267000</v>
      </c>
      <c r="G40" s="72"/>
    </row>
    <row r="41" spans="1:7" ht="30.75" customHeight="1">
      <c r="A41" s="161" t="s">
        <v>309</v>
      </c>
      <c r="B41" s="162"/>
      <c r="C41" s="163"/>
      <c r="D41" s="69"/>
      <c r="E41" s="138">
        <f t="shared" si="1"/>
        <v>0</v>
      </c>
      <c r="F41" s="140"/>
      <c r="G41" s="72"/>
    </row>
    <row r="42" spans="1:7" ht="29.25" customHeight="1">
      <c r="A42" s="161" t="s">
        <v>305</v>
      </c>
      <c r="B42" s="162"/>
      <c r="C42" s="163"/>
      <c r="D42" s="69"/>
      <c r="E42" s="138">
        <f t="shared" si="1"/>
        <v>28375</v>
      </c>
      <c r="F42" s="140">
        <f>F17</f>
        <v>28375</v>
      </c>
      <c r="G42" s="72"/>
    </row>
    <row r="43" spans="1:7" ht="29.25" customHeight="1">
      <c r="A43" s="161" t="s">
        <v>306</v>
      </c>
      <c r="B43" s="162"/>
      <c r="C43" s="163"/>
      <c r="D43" s="69"/>
      <c r="E43" s="138">
        <f t="shared" si="1"/>
        <v>142925</v>
      </c>
      <c r="F43" s="140">
        <f>F18</f>
        <v>142925</v>
      </c>
      <c r="G43" s="72"/>
    </row>
    <row r="44" spans="1:7" ht="29.25" customHeight="1">
      <c r="A44" s="161" t="s">
        <v>307</v>
      </c>
      <c r="B44" s="162"/>
      <c r="C44" s="163"/>
      <c r="D44" s="69"/>
      <c r="E44" s="138">
        <f t="shared" si="1"/>
        <v>84000</v>
      </c>
      <c r="F44" s="140">
        <f>F19</f>
        <v>84000</v>
      </c>
      <c r="G44" s="72"/>
    </row>
    <row r="45" spans="1:7" ht="29.25" customHeight="1">
      <c r="A45" s="161" t="s">
        <v>308</v>
      </c>
      <c r="B45" s="162"/>
      <c r="C45" s="163"/>
      <c r="D45" s="69"/>
      <c r="E45" s="138">
        <f t="shared" si="1"/>
        <v>37601.43</v>
      </c>
      <c r="F45" s="140">
        <f>F20</f>
        <v>37601.43</v>
      </c>
      <c r="G45" s="72"/>
    </row>
    <row r="46" spans="1:7" ht="30" customHeight="1">
      <c r="A46" s="160" t="s">
        <v>128</v>
      </c>
      <c r="B46" s="160"/>
      <c r="C46" s="160"/>
      <c r="D46" s="69"/>
      <c r="E46" s="139">
        <f t="shared" si="1"/>
        <v>186000</v>
      </c>
      <c r="F46" s="141">
        <f>SUM(F48:F51)</f>
        <v>186000</v>
      </c>
      <c r="G46" s="72"/>
    </row>
    <row r="47" spans="1:7" ht="15">
      <c r="A47" s="168" t="s">
        <v>125</v>
      </c>
      <c r="B47" s="169"/>
      <c r="C47" s="170"/>
      <c r="D47" s="73"/>
      <c r="E47" s="142"/>
      <c r="F47" s="137"/>
      <c r="G47" s="72"/>
    </row>
    <row r="48" spans="1:7" ht="78" customHeight="1">
      <c r="A48" s="160" t="s">
        <v>218</v>
      </c>
      <c r="B48" s="160"/>
      <c r="C48" s="160"/>
      <c r="D48" s="69"/>
      <c r="E48" s="143">
        <f>F48</f>
        <v>161000</v>
      </c>
      <c r="F48" s="144">
        <f>F23</f>
        <v>161000</v>
      </c>
      <c r="G48" s="72"/>
    </row>
    <row r="49" spans="1:7" ht="15" customHeight="1">
      <c r="A49" s="161" t="s">
        <v>249</v>
      </c>
      <c r="B49" s="162"/>
      <c r="C49" s="163"/>
      <c r="D49" s="69"/>
      <c r="E49" s="143">
        <f>F49</f>
        <v>0</v>
      </c>
      <c r="F49" s="144">
        <f>F24</f>
        <v>0</v>
      </c>
      <c r="G49" s="72"/>
    </row>
    <row r="50" spans="1:7" ht="15">
      <c r="A50" s="152" t="s">
        <v>293</v>
      </c>
      <c r="B50" s="153"/>
      <c r="C50" s="154"/>
      <c r="D50" s="69"/>
      <c r="E50" s="143">
        <f>F50</f>
        <v>0</v>
      </c>
      <c r="F50" s="137"/>
      <c r="G50" s="72"/>
    </row>
    <row r="51" spans="1:7" ht="15" customHeight="1">
      <c r="A51" s="161" t="s">
        <v>271</v>
      </c>
      <c r="B51" s="162"/>
      <c r="C51" s="163"/>
      <c r="D51" s="69"/>
      <c r="E51" s="143">
        <f>F51</f>
        <v>25000</v>
      </c>
      <c r="F51" s="137">
        <f>F26</f>
        <v>25000</v>
      </c>
      <c r="G51" s="72"/>
    </row>
    <row r="52" spans="1:7" ht="15">
      <c r="A52" s="160" t="s">
        <v>129</v>
      </c>
      <c r="B52" s="160"/>
      <c r="C52" s="160"/>
      <c r="D52" s="69"/>
      <c r="E52" s="145">
        <f>F52</f>
        <v>0</v>
      </c>
      <c r="F52" s="145"/>
      <c r="G52" s="72"/>
    </row>
    <row r="53" spans="1:7" ht="15">
      <c r="A53" s="164" t="s">
        <v>130</v>
      </c>
      <c r="B53" s="164"/>
      <c r="C53" s="164"/>
      <c r="D53" s="74" t="s">
        <v>224</v>
      </c>
      <c r="E53" s="141">
        <f>E33+E34-E52</f>
        <v>46363621.43</v>
      </c>
      <c r="F53" s="141">
        <f>F33+F34-F52</f>
        <v>46363621.43</v>
      </c>
      <c r="G53" s="72"/>
    </row>
    <row r="54" ht="12.75">
      <c r="F54" s="147"/>
    </row>
    <row r="55" spans="1:6" s="50" customFormat="1" ht="15">
      <c r="A55" s="191" t="s">
        <v>314</v>
      </c>
      <c r="B55" s="191"/>
      <c r="C55" s="191"/>
      <c r="D55" s="51"/>
      <c r="E55" s="56"/>
      <c r="F55" s="114" t="s">
        <v>283</v>
      </c>
    </row>
    <row r="56" spans="1:7" s="50" customFormat="1" ht="36.75" customHeight="1">
      <c r="A56" s="158" t="s">
        <v>248</v>
      </c>
      <c r="B56" s="158"/>
      <c r="C56" s="158"/>
      <c r="D56" s="158"/>
      <c r="E56" s="66" t="s">
        <v>2</v>
      </c>
      <c r="F56" s="191" t="s">
        <v>3</v>
      </c>
      <c r="G56" s="191"/>
    </row>
    <row r="57" spans="1:7" s="146" customFormat="1" ht="15">
      <c r="A57" s="157" t="s">
        <v>243</v>
      </c>
      <c r="B57" s="157"/>
      <c r="C57" s="157"/>
      <c r="D57" s="157"/>
      <c r="E57" s="82"/>
      <c r="F57" s="114" t="s">
        <v>285</v>
      </c>
      <c r="G57" s="82"/>
    </row>
    <row r="58" spans="1:7" s="146" customFormat="1" ht="23.25" customHeight="1">
      <c r="A58" s="84"/>
      <c r="B58" s="84"/>
      <c r="C58" s="84"/>
      <c r="D58" s="85"/>
      <c r="E58" s="85" t="s">
        <v>2</v>
      </c>
      <c r="F58" s="216" t="s">
        <v>3</v>
      </c>
      <c r="G58" s="216"/>
    </row>
    <row r="59" spans="1:7" s="50" customFormat="1" ht="15">
      <c r="A59" s="155" t="s">
        <v>145</v>
      </c>
      <c r="B59" s="155"/>
      <c r="C59" s="155"/>
      <c r="D59" s="155"/>
      <c r="E59" s="56"/>
      <c r="F59" s="114" t="s">
        <v>285</v>
      </c>
      <c r="G59" s="56"/>
    </row>
    <row r="60" spans="1:7" s="50" customFormat="1" ht="15" customHeight="1">
      <c r="A60" s="156" t="s">
        <v>286</v>
      </c>
      <c r="B60" s="156"/>
      <c r="D60" s="51"/>
      <c r="E60" s="51" t="s">
        <v>2</v>
      </c>
      <c r="F60" s="191" t="s">
        <v>3</v>
      </c>
      <c r="G60" s="191"/>
    </row>
  </sheetData>
  <sheetProtection/>
  <protectedRanges>
    <protectedRange password="CE28" sqref="D1:D2 A1:B2" name="Диапазон9_1_1_1"/>
    <protectedRange password="CE28" sqref="E1:G1" name="Диапазон9_2_1"/>
    <protectedRange password="CE28" sqref="E2:G2" name="Диапазон9"/>
  </protectedRanges>
  <mergeCells count="63">
    <mergeCell ref="A45:C45"/>
    <mergeCell ref="A47:C47"/>
    <mergeCell ref="A46:C46"/>
    <mergeCell ref="A25:C25"/>
    <mergeCell ref="A37:C37"/>
    <mergeCell ref="A36:C36"/>
    <mergeCell ref="A38:C3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F31:G31"/>
    <mergeCell ref="E1:G1"/>
    <mergeCell ref="E2:G2"/>
    <mergeCell ref="A4:G4"/>
    <mergeCell ref="C5:E5"/>
    <mergeCell ref="A7:C8"/>
    <mergeCell ref="D7:D8"/>
    <mergeCell ref="E7:E8"/>
    <mergeCell ref="F7:G7"/>
    <mergeCell ref="A3:G3"/>
    <mergeCell ref="A50:C50"/>
    <mergeCell ref="A33:C33"/>
    <mergeCell ref="A34:C34"/>
    <mergeCell ref="A35:C35"/>
    <mergeCell ref="A39:C39"/>
    <mergeCell ref="A40:C40"/>
    <mergeCell ref="A41:C41"/>
    <mergeCell ref="A42:C42"/>
    <mergeCell ref="A43:C43"/>
    <mergeCell ref="A44:C44"/>
    <mergeCell ref="F56:G56"/>
    <mergeCell ref="A26:C26"/>
    <mergeCell ref="A27:C27"/>
    <mergeCell ref="A28:C28"/>
    <mergeCell ref="C29:E29"/>
    <mergeCell ref="A31:C32"/>
    <mergeCell ref="D31:D32"/>
    <mergeCell ref="E31:E32"/>
    <mergeCell ref="A48:C48"/>
    <mergeCell ref="A49:C49"/>
    <mergeCell ref="A59:D59"/>
    <mergeCell ref="A60:B60"/>
    <mergeCell ref="F60:G60"/>
    <mergeCell ref="A51:C51"/>
    <mergeCell ref="A52:C52"/>
    <mergeCell ref="A53:C53"/>
    <mergeCell ref="A55:C55"/>
    <mergeCell ref="A57:D57"/>
    <mergeCell ref="F58:G58"/>
    <mergeCell ref="A56:D56"/>
  </mergeCells>
  <printOptions/>
  <pageMargins left="0.7086614173228347" right="0.15748031496062992" top="0.1968503937007874" bottom="0.15748031496062992" header="0.03937007874015748" footer="0.03937007874015748"/>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Константинова И.В.</dc:creator>
  <cp:keywords/>
  <dc:description/>
  <cp:lastModifiedBy>ЮЗЕР</cp:lastModifiedBy>
  <cp:lastPrinted>2016-02-25T03:54:19Z</cp:lastPrinted>
  <dcterms:created xsi:type="dcterms:W3CDTF">2010-12-28T15:41:57Z</dcterms:created>
  <dcterms:modified xsi:type="dcterms:W3CDTF">2016-02-25T05:49:59Z</dcterms:modified>
  <cp:category/>
  <cp:version/>
  <cp:contentType/>
  <cp:contentStatus/>
</cp:coreProperties>
</file>